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EDAE10CF-E88E-494B-877A-A8C0BD2464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2" l="1"/>
  <c r="M27" i="2"/>
  <c r="E27" i="2"/>
  <c r="K26" i="2"/>
  <c r="K29" i="2" l="1"/>
  <c r="L29" i="2"/>
  <c r="M29" i="2"/>
  <c r="N29" i="2"/>
  <c r="K30" i="2"/>
  <c r="L30" i="2"/>
  <c r="M30" i="2"/>
  <c r="N30" i="2"/>
  <c r="K31" i="2"/>
  <c r="N31" i="2"/>
  <c r="J18" i="2"/>
  <c r="K18" i="2"/>
  <c r="L18" i="2"/>
  <c r="M18" i="2"/>
  <c r="N18" i="2"/>
  <c r="J19" i="2"/>
  <c r="K19" i="2"/>
  <c r="L19" i="2"/>
  <c r="M19" i="2"/>
  <c r="N19" i="2"/>
  <c r="K23" i="2"/>
  <c r="L23" i="2"/>
  <c r="K24" i="2"/>
  <c r="L24" i="2"/>
  <c r="K25" i="2"/>
  <c r="L25" i="2"/>
  <c r="L26" i="2"/>
  <c r="L27" i="2"/>
  <c r="D17" i="2"/>
  <c r="E17" i="2"/>
  <c r="F17" i="2"/>
  <c r="G17" i="2"/>
  <c r="H17" i="2"/>
  <c r="I17" i="2"/>
  <c r="D18" i="2"/>
  <c r="E18" i="2"/>
  <c r="F18" i="2"/>
  <c r="G18" i="2"/>
  <c r="H18" i="2"/>
  <c r="I18" i="2"/>
  <c r="D19" i="2"/>
  <c r="E19" i="2"/>
  <c r="F19" i="2"/>
  <c r="G19" i="2"/>
  <c r="H19" i="2"/>
  <c r="I19" i="2"/>
  <c r="D20" i="2"/>
  <c r="E20" i="2"/>
  <c r="F20" i="2"/>
  <c r="G20" i="2"/>
  <c r="H20" i="2"/>
  <c r="I20" i="2"/>
  <c r="D21" i="2"/>
  <c r="E21" i="2"/>
  <c r="F21" i="2"/>
  <c r="G21" i="2"/>
  <c r="H21" i="2"/>
  <c r="I21" i="2"/>
  <c r="D23" i="2"/>
  <c r="E23" i="2"/>
  <c r="F23" i="2"/>
  <c r="G23" i="2"/>
  <c r="H23" i="2"/>
  <c r="I23" i="2"/>
  <c r="J23" i="2"/>
  <c r="N23" i="2"/>
  <c r="D24" i="2"/>
  <c r="E24" i="2"/>
  <c r="F24" i="2"/>
  <c r="G24" i="2"/>
  <c r="H24" i="2"/>
  <c r="I24" i="2"/>
  <c r="J24" i="2"/>
  <c r="N24" i="2"/>
  <c r="D25" i="2"/>
  <c r="E25" i="2"/>
  <c r="F25" i="2"/>
  <c r="G25" i="2"/>
  <c r="H25" i="2"/>
  <c r="I25" i="2"/>
  <c r="J25" i="2"/>
  <c r="N25" i="2"/>
  <c r="D26" i="2"/>
  <c r="E26" i="2"/>
  <c r="F26" i="2"/>
  <c r="G26" i="2"/>
  <c r="H26" i="2"/>
  <c r="I26" i="2"/>
  <c r="J26" i="2"/>
  <c r="N26" i="2"/>
  <c r="D27" i="2"/>
  <c r="F27" i="2"/>
  <c r="G27" i="2"/>
  <c r="H27" i="2"/>
  <c r="I27" i="2"/>
  <c r="J27" i="2"/>
  <c r="N27" i="2"/>
  <c r="D29" i="2"/>
  <c r="E29" i="2"/>
  <c r="F29" i="2"/>
  <c r="G29" i="2"/>
  <c r="H29" i="2"/>
  <c r="I29" i="2"/>
  <c r="J29" i="2"/>
  <c r="D30" i="2"/>
  <c r="E30" i="2"/>
  <c r="F30" i="2"/>
  <c r="G30" i="2"/>
  <c r="H30" i="2"/>
  <c r="I30" i="2"/>
  <c r="J30" i="2"/>
  <c r="D31" i="2"/>
  <c r="E31" i="2"/>
  <c r="F31" i="2"/>
  <c r="I31" i="2"/>
  <c r="J31" i="2"/>
  <c r="D33" i="2"/>
  <c r="E33" i="2"/>
  <c r="F33" i="2"/>
  <c r="G33" i="2"/>
  <c r="H33" i="2"/>
  <c r="I33" i="2"/>
  <c r="J33" i="2"/>
  <c r="K33" i="2"/>
  <c r="L33" i="2"/>
  <c r="M33" i="2"/>
  <c r="N33" i="2"/>
  <c r="D34" i="2"/>
  <c r="E34" i="2"/>
  <c r="F34" i="2"/>
  <c r="G34" i="2"/>
  <c r="H34" i="2"/>
  <c r="I34" i="2"/>
  <c r="J34" i="2"/>
  <c r="K34" i="2"/>
  <c r="L34" i="2"/>
  <c r="M34" i="2"/>
  <c r="N34" i="2"/>
  <c r="D37" i="2"/>
  <c r="E37" i="2"/>
  <c r="F37" i="2"/>
  <c r="G37" i="2"/>
  <c r="H37" i="2"/>
  <c r="I37" i="2"/>
  <c r="J37" i="2"/>
  <c r="K37" i="2"/>
  <c r="L37" i="2"/>
  <c r="M37" i="2"/>
  <c r="N37" i="2"/>
  <c r="D38" i="2"/>
  <c r="D35" i="2" s="1"/>
  <c r="E38" i="2"/>
  <c r="E35" i="2" s="1"/>
  <c r="F38" i="2"/>
  <c r="F35" i="2" s="1"/>
  <c r="G38" i="2"/>
  <c r="G35" i="2" s="1"/>
  <c r="H38" i="2"/>
  <c r="H35" i="2" s="1"/>
  <c r="I38" i="2"/>
  <c r="I35" i="2" s="1"/>
  <c r="J38" i="2"/>
  <c r="J35" i="2" s="1"/>
  <c r="K38" i="2"/>
  <c r="K35" i="2" s="1"/>
  <c r="L38" i="2"/>
  <c r="L35" i="2" s="1"/>
  <c r="M38" i="2"/>
  <c r="M35" i="2" s="1"/>
  <c r="N38" i="2"/>
  <c r="N35" i="2" s="1"/>
  <c r="C30" i="2" l="1"/>
  <c r="C31" i="2" l="1"/>
  <c r="C24" i="2" l="1"/>
  <c r="C37" i="2" l="1"/>
  <c r="C38" i="2"/>
  <c r="C35" i="2" s="1"/>
  <c r="C34" i="2"/>
  <c r="C33" i="2"/>
  <c r="C29" i="2"/>
  <c r="C27" i="2"/>
  <c r="C26" i="2"/>
  <c r="C25" i="2"/>
  <c r="C23" i="2" l="1"/>
  <c r="C21" i="2"/>
  <c r="C20" i="2"/>
  <c r="C19" i="2"/>
  <c r="C18" i="2"/>
  <c r="C17" i="2" l="1"/>
</calcChain>
</file>

<file path=xl/sharedStrings.xml><?xml version="1.0" encoding="utf-8"?>
<sst xmlns="http://schemas.openxmlformats.org/spreadsheetml/2006/main" count="332" uniqueCount="261">
  <si>
    <t>ARAB ALUMINIUM INDUSTRY /ARAL</t>
  </si>
  <si>
    <t>GENERAL MINING CPMPANY PLC</t>
  </si>
  <si>
    <t>INTERNATIONAL SILICA INDUSTRIAL</t>
  </si>
  <si>
    <t>INVESTMENTS &amp; INTEGRATED INDUSTRIES CO. PLC (HOLDING CO)</t>
  </si>
  <si>
    <t>JORDAN MAGNESIA</t>
  </si>
  <si>
    <t>JORDAN PHOSPHATE MINES</t>
  </si>
  <si>
    <t>JORDAN STEEL</t>
  </si>
  <si>
    <t>NATIONAL ALUMINIUM INDUSTRIAL</t>
  </si>
  <si>
    <t>NATIONAL OIL SHALE</t>
  </si>
  <si>
    <t>NATIONAL STEEL INDUSTRY</t>
  </si>
  <si>
    <t>NORTHERN CEMENT CO.</t>
  </si>
  <si>
    <t>THE ARAB POTASH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</si>
  <si>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</si>
  <si>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</si>
  <si>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</si>
  <si>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</si>
  <si>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</si>
  <si>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</si>
  <si>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Financial assets at amortized cost</t>
  </si>
  <si>
    <t xml:space="preserve"> Deferred tax assets</t>
  </si>
  <si>
    <t xml:space="preserve"> Long term loans receivable</t>
  </si>
  <si>
    <t xml:space="preserve"> Employee loans ,long term</t>
  </si>
  <si>
    <t xml:space="preserve"> Trade and other non-current receivables</t>
  </si>
  <si>
    <t xml:space="preserve"> Non-current receivables due from related parties</t>
  </si>
  <si>
    <t xml:space="preserve"> Other non-current assets</t>
  </si>
  <si>
    <t xml:space="preserve"> Total non-current assets</t>
  </si>
  <si>
    <t xml:space="preserve"> Cash on hand and at banks</t>
  </si>
  <si>
    <t xml:space="preserve"> Accounts receivable</t>
  </si>
  <si>
    <t xml:space="preserve"> Current receivables due from related parties</t>
  </si>
  <si>
    <t xml:space="preserve"> Inventories</t>
  </si>
  <si>
    <t xml:space="preserve"> Spare parts and supplies</t>
  </si>
  <si>
    <t xml:space="preserve"> Employee loans short term</t>
  </si>
  <si>
    <t xml:space="preserve"> Financial assets at fair value through profit or loss</t>
  </si>
  <si>
    <t xml:space="preserve"> Loans receivable</t>
  </si>
  <si>
    <t xml:space="preserve"> Other current assets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</si>
  <si>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</si>
  <si>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</si>
  <si>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</si>
  <si>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</si>
  <si>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</si>
  <si>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Share discount</t>
  </si>
  <si>
    <t xml:space="preserve"> Statutory reserve</t>
  </si>
  <si>
    <t xml:space="preserve"> Special reserve</t>
  </si>
  <si>
    <t xml:space="preserve"> General reserve</t>
  </si>
  <si>
    <t xml:space="preserve"> Fair value reserve</t>
  </si>
  <si>
    <t xml:space="preserve"> Voluntary reserve</t>
  </si>
  <si>
    <t xml:space="preserve"> Other equity interest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</si>
  <si>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</si>
  <si>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</si>
  <si>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</si>
  <si>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</si>
  <si>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Trade and other non-current payables</t>
  </si>
  <si>
    <t xml:space="preserve"> Long term loans</t>
  </si>
  <si>
    <t xml:space="preserve"> Non-current provisions</t>
  </si>
  <si>
    <t xml:space="preserve"> Non-current borrowings</t>
  </si>
  <si>
    <t xml:space="preserve"> Bank overdrafts long term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</si>
  <si>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</si>
  <si>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</si>
  <si>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</si>
  <si>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</si>
  <si>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</si>
  <si>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</t>
  </si>
  <si>
    <t xml:space="preserve"> Current borrowings</t>
  </si>
  <si>
    <t xml:space="preserve"> Income tax provision</t>
  </si>
  <si>
    <t xml:space="preserve"> Other current liabilities</t>
  </si>
  <si>
    <t xml:space="preserve"> Liabilities included in disposal groups classified as held for sale</t>
  </si>
  <si>
    <t xml:space="preserve"> Mining fees due to the government of the Hashemite Kingdom of Jordan</t>
  </si>
  <si>
    <t xml:space="preserve"> Total current liabilities</t>
  </si>
  <si>
    <t xml:space="preserve"> Total liabilities</t>
  </si>
  <si>
    <t xml:space="preserve"> Total equity and liabilities</t>
  </si>
  <si>
    <t xml:space="preserve"> Sales</t>
  </si>
  <si>
    <t xml:space="preserve"> Cost of revenue</t>
  </si>
  <si>
    <t xml:space="preserve"> Gross profit</t>
  </si>
  <si>
    <t xml:space="preserve"> General and administrative expense</t>
  </si>
  <si>
    <t xml:space="preserve"> Selling and distribution expenses</t>
  </si>
  <si>
    <t xml:space="preserve"> Other operating expenses</t>
  </si>
  <si>
    <t xml:space="preserve"> Other gains (losses)</t>
  </si>
  <si>
    <t xml:space="preserve"> Profit (loss) from operating activities</t>
  </si>
  <si>
    <t xml:space="preserve"> Finance income</t>
  </si>
  <si>
    <t xml:space="preserve"> Finance costs</t>
  </si>
  <si>
    <t xml:space="preserve"> Gains (losses) on financial assets at fair value through profit or loss</t>
  </si>
  <si>
    <t xml:space="preserve"> Dividends on financial assets at fair value through other comprehensive income</t>
  </si>
  <si>
    <t xml:space="preserve"> Gains (losses) on financial assets carried at amortized cost</t>
  </si>
  <si>
    <t xml:space="preserve"> Other non operating incomes</t>
  </si>
  <si>
    <t xml:space="preserve"> Other non operating expenses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</si>
  <si>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</si>
  <si>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</si>
  <si>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</si>
  <si>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</si>
  <si>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</si>
  <si>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</si>
  <si>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</si>
  <si>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flows (used in) from operating activities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</si>
  <si>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</si>
  <si>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</si>
  <si>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</si>
  <si>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</si>
  <si>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</si>
  <si>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</si>
  <si>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</si>
  <si>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</si>
  <si>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</si>
  <si>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</si>
  <si>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</si>
  <si>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المالية بالتكلفة المظفأة</t>
  </si>
  <si>
    <t xml:space="preserve"> الموجودات الضريبية المؤجلة</t>
  </si>
  <si>
    <t xml:space="preserve"> قروض مدينة طويلة الاجل</t>
  </si>
  <si>
    <t xml:space="preserve"> قروض موظفين طويلة الاجل</t>
  </si>
  <si>
    <t xml:space="preserve"> الذمم التجارية والذمم الأخرى المدينة غير المتداولة</t>
  </si>
  <si>
    <t xml:space="preserve"> الذمم المدينة غير المتداولة المستحقة من أطراف ذات علاقة</t>
  </si>
  <si>
    <t xml:space="preserve"> موجودات غير متداولة أخرى</t>
  </si>
  <si>
    <t xml:space="preserve"> مجموع الموجودات غير المتداولة</t>
  </si>
  <si>
    <t xml:space="preserve"> النقد في الصندوق ولدى البنوك</t>
  </si>
  <si>
    <t xml:space="preserve"> ذمم مدينة</t>
  </si>
  <si>
    <t xml:space="preserve"> الذمم المدينة المتداولة المستحقة من أطراف ذات علاقة</t>
  </si>
  <si>
    <t xml:space="preserve"> المخزون</t>
  </si>
  <si>
    <t xml:space="preserve"> قطع غيار ولوازم</t>
  </si>
  <si>
    <t xml:space="preserve"> قروض موظفين قصيرة الاجل</t>
  </si>
  <si>
    <t xml:space="preserve"> موجودات مالية بالقيمة العادلة من خلال قائمة الدخل</t>
  </si>
  <si>
    <t xml:space="preserve"> قروض مدينة</t>
  </si>
  <si>
    <t xml:space="preserve"> موجودات متداولة أخرى</t>
  </si>
  <si>
    <t xml:space="preserve"> مجموع الموجودات المتداولة</t>
  </si>
  <si>
    <t xml:space="preserve"> مجموع الموجودات</t>
  </si>
  <si>
    <t xml:space="preserve"> رأس المال المدفوع</t>
  </si>
  <si>
    <t xml:space="preserve"> الأرباح المدورة</t>
  </si>
  <si>
    <t xml:space="preserve"> علاوة إصدار</t>
  </si>
  <si>
    <t xml:space="preserve"> خصم اصدار</t>
  </si>
  <si>
    <t xml:space="preserve"> احتياطي اجباري</t>
  </si>
  <si>
    <t xml:space="preserve"> إحتياطي خاص</t>
  </si>
  <si>
    <t xml:space="preserve"> إحتياطي عام</t>
  </si>
  <si>
    <t xml:space="preserve"> إحتياطي القيمة العادلة</t>
  </si>
  <si>
    <t xml:space="preserve"> إحتياطي اختياري</t>
  </si>
  <si>
    <t xml:space="preserve"> حصص ملكية أخرى</t>
  </si>
  <si>
    <t xml:space="preserve"> احتياطيات أخرى</t>
  </si>
  <si>
    <t xml:space="preserve"> مجموع حقوق الملكية المنسوبة إلى مالكي الشركة الأم</t>
  </si>
  <si>
    <t xml:space="preserve"> مجموع حقوق الملكية</t>
  </si>
  <si>
    <t xml:space="preserve"> الذمم التجارية والذمم الأخرى الدائنة غير المتداولة</t>
  </si>
  <si>
    <t xml:space="preserve"> قروض طويلة الاجل</t>
  </si>
  <si>
    <t xml:space="preserve"> المخصصات غير المتداولة</t>
  </si>
  <si>
    <t xml:space="preserve"> الاقتراضات غير متداولة</t>
  </si>
  <si>
    <t xml:space="preserve"> بنوك دائنة طويلة الاجل</t>
  </si>
  <si>
    <t xml:space="preserve"> مطلوبات غير متداولة أخرى</t>
  </si>
  <si>
    <t xml:space="preserve"> مجموع المطلوبات غير المتداولة</t>
  </si>
  <si>
    <t xml:space="preserve"> الذمم التجارية والذمم الأخرى الدائنة المتداولة</t>
  </si>
  <si>
    <t xml:space="preserve"> الذمم الدائنة المتداولة إلى الأطراف ذات العلاقة</t>
  </si>
  <si>
    <t xml:space="preserve"> المخصصات المتداولة</t>
  </si>
  <si>
    <t xml:space="preserve"> قروض قصيرة الاجل</t>
  </si>
  <si>
    <t xml:space="preserve"> الاقتراضات المتداولة</t>
  </si>
  <si>
    <t xml:space="preserve"> مخصص ضريبة دخل</t>
  </si>
  <si>
    <t xml:space="preserve"> مطلوبات متداولة أخرى</t>
  </si>
  <si>
    <t xml:space="preserve"> المطلوبات المدرجة في مجموعات التصرف المصنفة على أنه محتفظ بها برسم البيع</t>
  </si>
  <si>
    <t xml:space="preserve"> رسوم التعدين المستحقة لحكومة المملكة الأردنية الهاشمية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</si>
  <si>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</si>
  <si>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</si>
  <si>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</si>
  <si>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المبيعات</t>
  </si>
  <si>
    <t xml:space="preserve"> تكلفة المبيعات</t>
  </si>
  <si>
    <t xml:space="preserve"> مجمل الربح</t>
  </si>
  <si>
    <t xml:space="preserve"> المصاريف الادارية والعمومية</t>
  </si>
  <si>
    <t xml:space="preserve"> مصاريف بيع وتوزيع</t>
  </si>
  <si>
    <t xml:space="preserve"> مصاريف تشغيلية أخرى</t>
  </si>
  <si>
    <t xml:space="preserve"> الأرباح (الخسائر) الأخرى</t>
  </si>
  <si>
    <t xml:space="preserve"> الربح (الخسارة) من الأنشطة التشغيلية</t>
  </si>
  <si>
    <t xml:space="preserve"> الدخل التمويلي</t>
  </si>
  <si>
    <t xml:space="preserve"> تكاليف التمويل</t>
  </si>
  <si>
    <t xml:space="preserve"> أرباح (خسائر) موجودات مالية بالقيمة العادلة من خلال قائمة الدخل</t>
  </si>
  <si>
    <t xml:space="preserve"> توزيعات نقدية من موجودات مالية بالقيمة العادلة من خلال الدخل الشامل الآخر</t>
  </si>
  <si>
    <t xml:space="preserve"> أرباح (خسائر) موجودات مالية بالتكلفة المطفأة</t>
  </si>
  <si>
    <t xml:space="preserve"> إيرادات غير تشغيلية أخرى</t>
  </si>
  <si>
    <t xml:space="preserve"> مصاريف غير تشغيلية اخرى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</si>
  <si>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</si>
  <si>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</si>
  <si>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</si>
  <si>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</si>
  <si>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</si>
  <si>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</si>
  <si>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</si>
  <si>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التدفقات النقدية من ( المستخدمة في ) الأنشطة التشغيلية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</si>
  <si>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</si>
  <si>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</si>
  <si>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</si>
  <si>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</si>
  <si>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</si>
  <si>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العربية لصناعة الالمنيوم/ارال</t>
  </si>
  <si>
    <t>العامة للتعدين</t>
  </si>
  <si>
    <t>الدولية لصناعات السيليكا</t>
  </si>
  <si>
    <t>الاستثمارات والصناعات المتكاملة</t>
  </si>
  <si>
    <t>مغنيسيا الأردن</t>
  </si>
  <si>
    <t>مناجم الفوسفات الاردنية</t>
  </si>
  <si>
    <t>حديد الأردن</t>
  </si>
  <si>
    <t>الوطنية لصناعات الالمنيوم</t>
  </si>
  <si>
    <t>الوطنية للصخر الزيتي</t>
  </si>
  <si>
    <t>الوطنية لصناعة الصلب</t>
  </si>
  <si>
    <t>اسمنت الشمالية</t>
  </si>
  <si>
    <t>البوتاس العربية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</si>
  <si>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</si>
  <si>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</si>
  <si>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</si>
  <si>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</si>
  <si>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</si>
  <si>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</si>
  <si>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</si>
  <si>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</si>
  <si>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</si>
  <si>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</si>
  <si>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</si>
  <si>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</si>
  <si>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</si>
  <si>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</si>
  <si>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</si>
  <si>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</si>
  <si>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</si>
  <si>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</si>
  <si>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</si>
  <si>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</si>
  <si>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</si>
  <si>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</si>
  <si>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</si>
  <si>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</si>
  <si>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</si>
  <si>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</si>
  <si>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</si>
  <si>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</si>
  <si>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</si>
  <si>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</si>
  <si>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</si>
  <si>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</si>
  <si>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</si>
  <si>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</si>
  <si>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</si>
  <si>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</si>
  <si>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العائد على مجموع الموجودات %</t>
  </si>
  <si>
    <t xml:space="preserve">العائد على حقوق المساهمين % </t>
  </si>
  <si>
    <t>Equity Ratio %</t>
  </si>
  <si>
    <t>اجمالي الربح من العمليات الى المبيعات %</t>
  </si>
  <si>
    <t>صافي الربح قبل الفوائد والضريبة الى المبيعات %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</si>
  <si>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</si>
  <si>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</si>
  <si>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</si>
  <si>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</si>
  <si>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</si>
  <si>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معدل المديونية %</t>
  </si>
  <si>
    <t xml:space="preserve">نسبة الملكية % </t>
  </si>
  <si>
    <t>Debit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</si>
  <si>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</si>
  <si>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</si>
  <si>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</si>
  <si>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</si>
  <si>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</si>
  <si>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</si>
  <si>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Annual Financial Data for the Year 2022</t>
  </si>
  <si>
    <t>-</t>
  </si>
  <si>
    <t>البيانات المالية السنوية لعام 2022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</si>
  <si>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</si>
  <si>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</si>
  <si>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</si>
  <si>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</si>
  <si>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</si>
  <si>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</si>
  <si>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 xml:space="preserve">معدل دوران الموجودات الثابتة (مرة) </t>
  </si>
  <si>
    <t xml:space="preserve"> حقوق غير المسيطرين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</si>
</sst>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Border="1"/>
    <xf numFmtId="2" fontId="0" fillId="0" borderId="0" xfId="1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/>
    <xf numFmtId="0" fontId="4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14" fontId="4" fillId="0" borderId="6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5" fillId="0" borderId="0" xfId="0" applyFont="1"/>
    <xf numFmtId="1" fontId="4" fillId="0" borderId="6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5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5" xfId="0" applyFill="1" applyBorder="1" applyAlignment="1"/>
    <xf numFmtId="0" fontId="4" fillId="0" borderId="5" xfId="0" applyFont="1" applyFill="1" applyBorder="1" applyAlignment="1">
      <alignment vertical="center" wrapText="1"/>
    </xf>
    <xf numFmtId="0" fontId="0" fillId="0" borderId="0" xfId="0" applyFill="1"/>
    <xf numFmtId="0" fontId="0" fillId="3" borderId="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9524</xdr:colOff>
      <xdr:row>3</xdr:row>
      <xdr:rowOff>7136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889D98E-1883-4917-A3D6-5FB2773DF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622249" cy="492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103"/>
  <sheetViews>
    <sheetView tabSelected="1" workbookViewId="0">
      <selection activeCell="A4" sqref="A4"/>
    </sheetView>
  </sheetViews>
  <sheetFormatPr defaultRowHeight="12.75" x14ac:dyDescent="0.2"/>
  <cols>
    <col min="1" max="1" width="72.7109375" customWidth="1"/>
    <col min="2" max="13" width="20.7109375" customWidth="1"/>
    <col min="14" max="14" width="62.85546875" customWidth="1"/>
    <col min="15" max="16" width="72.42578125" customWidth="1"/>
  </cols>
  <sheetData>
    <row r="7" spans="1:14" ht="15" x14ac:dyDescent="0.25">
      <c r="A7" s="27" t="s">
        <v>250</v>
      </c>
      <c r="N7" s="27" t="s">
        <v>252</v>
      </c>
    </row>
    <row r="9" spans="1:14" ht="51" x14ac:dyDescent="0.2">
      <c r="A9" s="30"/>
      <c r="B9" s="29" t="s">
        <v>0</v>
      </c>
      <c r="C9" s="4" t="s">
        <v>5</v>
      </c>
      <c r="D9" s="4" t="s">
        <v>6</v>
      </c>
      <c r="E9" s="4" t="s">
        <v>7</v>
      </c>
      <c r="F9" s="4" t="s">
        <v>9</v>
      </c>
      <c r="G9" s="4" t="s">
        <v>10</v>
      </c>
      <c r="H9" s="33" t="s">
        <v>11</v>
      </c>
      <c r="I9" s="4" t="s">
        <v>1</v>
      </c>
      <c r="J9" s="4" t="s">
        <v>2</v>
      </c>
      <c r="K9" s="4" t="s">
        <v>3</v>
      </c>
      <c r="L9" s="4" t="s">
        <v>8</v>
      </c>
      <c r="M9" s="4" t="s">
        <v>4</v>
      </c>
      <c r="N9" s="34"/>
    </row>
    <row r="10" spans="1:14" ht="20.100000000000001" customHeight="1" x14ac:dyDescent="0.2">
      <c r="A10" s="31"/>
      <c r="B10" s="4" t="s">
        <v>183</v>
      </c>
      <c r="C10" s="4" t="s">
        <v>188</v>
      </c>
      <c r="D10" s="4" t="s">
        <v>189</v>
      </c>
      <c r="E10" s="4" t="s">
        <v>190</v>
      </c>
      <c r="F10" s="4" t="s">
        <v>192</v>
      </c>
      <c r="G10" s="4" t="s">
        <v>193</v>
      </c>
      <c r="H10" s="4" t="s">
        <v>194</v>
      </c>
      <c r="I10" s="4" t="s">
        <v>184</v>
      </c>
      <c r="J10" s="4" t="s">
        <v>185</v>
      </c>
      <c r="K10" s="4" t="s">
        <v>186</v>
      </c>
      <c r="L10" s="4" t="s">
        <v>191</v>
      </c>
      <c r="M10" s="4" t="s">
        <v>187</v>
      </c>
      <c r="N10" s="31"/>
    </row>
    <row r="11" spans="1:14" ht="20.100000000000001" customHeight="1" x14ac:dyDescent="0.2">
      <c r="A11" s="32"/>
      <c r="B11" s="29">
        <v>141006</v>
      </c>
      <c r="C11" s="4">
        <v>141018</v>
      </c>
      <c r="D11" s="4">
        <v>141070</v>
      </c>
      <c r="E11" s="4">
        <v>141091</v>
      </c>
      <c r="F11" s="4">
        <v>141011</v>
      </c>
      <c r="G11" s="4">
        <v>141224</v>
      </c>
      <c r="H11" s="33">
        <v>141043</v>
      </c>
      <c r="I11" s="4">
        <v>141005</v>
      </c>
      <c r="J11" s="4">
        <v>141170</v>
      </c>
      <c r="K11" s="4">
        <v>141117</v>
      </c>
      <c r="L11" s="4">
        <v>141216</v>
      </c>
      <c r="M11" s="4">
        <v>141130</v>
      </c>
      <c r="N11" s="35"/>
    </row>
    <row r="12" spans="1:14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x14ac:dyDescent="0.2">
      <c r="A13" s="5" t="s">
        <v>195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 t="s">
        <v>196</v>
      </c>
    </row>
    <row r="14" spans="1:14" x14ac:dyDescent="0.2">
      <c r="A14" s="1" t="s">
        <v>12</v>
      </c>
      <c r="B14" s="2">
        <v>4041934</v>
      </c>
      <c r="C14" s="2">
        <v>231823000</v>
      </c>
      <c r="D14" s="2">
        <v>40808498</v>
      </c>
      <c r="E14" s="2">
        <v>4678946</v>
      </c>
      <c r="F14" s="2">
        <v>4912803</v>
      </c>
      <c r="G14" s="2">
        <v>27049378</v>
      </c>
      <c r="H14" s="2">
        <v>396480000</v>
      </c>
      <c r="I14" s="2">
        <v>334032</v>
      </c>
      <c r="J14" s="2">
        <v>1108713</v>
      </c>
      <c r="K14" s="2">
        <v>1510089</v>
      </c>
      <c r="L14" s="2">
        <v>515</v>
      </c>
      <c r="M14" s="2">
        <v>449846</v>
      </c>
      <c r="N14" s="1" t="s">
        <v>98</v>
      </c>
    </row>
    <row r="15" spans="1:14" x14ac:dyDescent="0.2">
      <c r="A15" s="1" t="s">
        <v>13</v>
      </c>
      <c r="B15" s="2">
        <v>894413</v>
      </c>
      <c r="C15" s="2">
        <v>10144000</v>
      </c>
      <c r="D15" s="3">
        <v>0</v>
      </c>
      <c r="E15" s="3">
        <v>0</v>
      </c>
      <c r="F15" s="2">
        <v>24031</v>
      </c>
      <c r="G15" s="2">
        <v>3213961</v>
      </c>
      <c r="H15" s="2">
        <v>237151000</v>
      </c>
      <c r="I15" s="3">
        <v>0</v>
      </c>
      <c r="J15" s="3">
        <v>0</v>
      </c>
      <c r="K15" s="3">
        <v>0</v>
      </c>
      <c r="L15" s="3">
        <v>0</v>
      </c>
      <c r="M15" s="2">
        <v>39036110</v>
      </c>
      <c r="N15" s="1" t="s">
        <v>99</v>
      </c>
    </row>
    <row r="16" spans="1:14" x14ac:dyDescent="0.2">
      <c r="A16" s="1" t="s">
        <v>14</v>
      </c>
      <c r="B16" s="2">
        <v>365747</v>
      </c>
      <c r="C16" s="3">
        <v>0</v>
      </c>
      <c r="D16" s="2">
        <v>154784</v>
      </c>
      <c r="E16" s="2">
        <v>81927</v>
      </c>
      <c r="F16" s="3">
        <v>0</v>
      </c>
      <c r="G16" s="3">
        <v>0</v>
      </c>
      <c r="H16" s="2">
        <v>3356000</v>
      </c>
      <c r="I16" s="3">
        <v>0</v>
      </c>
      <c r="J16" s="3">
        <v>0</v>
      </c>
      <c r="K16" s="2">
        <v>300510</v>
      </c>
      <c r="L16" s="3">
        <v>0</v>
      </c>
      <c r="M16" s="3">
        <v>0</v>
      </c>
      <c r="N16" s="1" t="s">
        <v>100</v>
      </c>
    </row>
    <row r="17" spans="1:14" x14ac:dyDescent="0.2">
      <c r="A17" s="1" t="s">
        <v>15</v>
      </c>
      <c r="B17" s="2">
        <v>39176</v>
      </c>
      <c r="C17" s="2">
        <v>365127000</v>
      </c>
      <c r="D17" s="3">
        <v>0</v>
      </c>
      <c r="E17" s="2">
        <v>21000</v>
      </c>
      <c r="F17" s="3">
        <v>0</v>
      </c>
      <c r="G17" s="2">
        <v>1537164</v>
      </c>
      <c r="H17" s="2">
        <v>237419000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1" t="s">
        <v>101</v>
      </c>
    </row>
    <row r="18" spans="1:14" x14ac:dyDescent="0.2">
      <c r="A18" s="1" t="s">
        <v>16</v>
      </c>
      <c r="B18" s="3">
        <v>0</v>
      </c>
      <c r="C18" s="2">
        <v>128812000</v>
      </c>
      <c r="D18" s="3">
        <v>0</v>
      </c>
      <c r="E18" s="3">
        <v>0</v>
      </c>
      <c r="F18" s="3">
        <v>0</v>
      </c>
      <c r="G18" s="3">
        <v>0</v>
      </c>
      <c r="H18" s="2">
        <v>15342000</v>
      </c>
      <c r="I18" s="3">
        <v>0</v>
      </c>
      <c r="J18" s="3">
        <v>0</v>
      </c>
      <c r="K18" s="3">
        <v>0</v>
      </c>
      <c r="L18" s="3">
        <v>0</v>
      </c>
      <c r="M18" s="2">
        <v>3</v>
      </c>
      <c r="N18" s="1" t="s">
        <v>102</v>
      </c>
    </row>
    <row r="19" spans="1:14" x14ac:dyDescent="0.2">
      <c r="A19" s="1" t="s">
        <v>17</v>
      </c>
      <c r="B19" s="2">
        <v>261246</v>
      </c>
      <c r="C19" s="2">
        <v>385000</v>
      </c>
      <c r="D19" s="3">
        <v>0</v>
      </c>
      <c r="E19" s="3">
        <v>0</v>
      </c>
      <c r="F19" s="2">
        <v>204206</v>
      </c>
      <c r="G19" s="3">
        <v>0</v>
      </c>
      <c r="H19" s="2">
        <v>835000</v>
      </c>
      <c r="I19" s="2">
        <v>1948</v>
      </c>
      <c r="J19" s="3">
        <v>0</v>
      </c>
      <c r="K19" s="2">
        <v>18601302</v>
      </c>
      <c r="L19" s="39">
        <v>0</v>
      </c>
      <c r="M19" s="3">
        <v>0</v>
      </c>
      <c r="N19" s="1" t="s">
        <v>103</v>
      </c>
    </row>
    <row r="20" spans="1:14" x14ac:dyDescent="0.2">
      <c r="A20" s="1" t="s">
        <v>18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2">
        <v>20555000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1" t="s">
        <v>104</v>
      </c>
    </row>
    <row r="21" spans="1:14" x14ac:dyDescent="0.2">
      <c r="A21" s="1" t="s">
        <v>19</v>
      </c>
      <c r="B21" s="3">
        <v>0</v>
      </c>
      <c r="C21" s="2">
        <v>38890000</v>
      </c>
      <c r="D21" s="3">
        <v>0</v>
      </c>
      <c r="E21" s="2">
        <v>0</v>
      </c>
      <c r="F21" s="2">
        <v>101665</v>
      </c>
      <c r="G21" s="3">
        <v>0</v>
      </c>
      <c r="H21" s="2">
        <v>22316000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1" t="s">
        <v>105</v>
      </c>
    </row>
    <row r="22" spans="1:14" x14ac:dyDescent="0.2">
      <c r="A22" s="1" t="s">
        <v>20</v>
      </c>
      <c r="B22" s="3">
        <v>0</v>
      </c>
      <c r="C22" s="2">
        <v>6442000</v>
      </c>
      <c r="D22" s="2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1" t="s">
        <v>106</v>
      </c>
    </row>
    <row r="23" spans="1:14" x14ac:dyDescent="0.2">
      <c r="A23" s="1" t="s">
        <v>21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2">
        <v>13404000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1" t="s">
        <v>107</v>
      </c>
    </row>
    <row r="24" spans="1:14" x14ac:dyDescent="0.2">
      <c r="A24" s="1" t="s">
        <v>22</v>
      </c>
      <c r="B24" s="3">
        <v>0</v>
      </c>
      <c r="C24" s="3">
        <v>0</v>
      </c>
      <c r="D24" s="3">
        <v>0</v>
      </c>
      <c r="E24" s="2">
        <v>39000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1" t="s">
        <v>108</v>
      </c>
    </row>
    <row r="25" spans="1:14" x14ac:dyDescent="0.2">
      <c r="A25" s="1" t="s">
        <v>23</v>
      </c>
      <c r="B25" s="3">
        <v>0</v>
      </c>
      <c r="C25" s="2">
        <v>2521000</v>
      </c>
      <c r="D25" s="3">
        <v>0</v>
      </c>
      <c r="E25" s="3">
        <v>0</v>
      </c>
      <c r="F25" s="3">
        <v>0</v>
      </c>
      <c r="G25" s="2">
        <v>0</v>
      </c>
      <c r="H25" s="3">
        <v>0</v>
      </c>
      <c r="I25" s="3">
        <v>0</v>
      </c>
      <c r="J25" s="3">
        <v>0</v>
      </c>
      <c r="K25" s="3">
        <v>0</v>
      </c>
      <c r="L25" s="2">
        <v>0</v>
      </c>
      <c r="M25" s="3">
        <v>0</v>
      </c>
      <c r="N25" s="1" t="s">
        <v>109</v>
      </c>
    </row>
    <row r="26" spans="1:14" x14ac:dyDescent="0.2">
      <c r="A26" s="1" t="s">
        <v>24</v>
      </c>
      <c r="B26" s="3">
        <v>0</v>
      </c>
      <c r="C26" s="2">
        <v>64929000</v>
      </c>
      <c r="D26" s="3">
        <v>0</v>
      </c>
      <c r="E26" s="2">
        <v>7702</v>
      </c>
      <c r="F26" s="3">
        <v>0</v>
      </c>
      <c r="G26" s="3">
        <v>0</v>
      </c>
      <c r="H26" s="2">
        <v>88001000</v>
      </c>
      <c r="I26" s="3">
        <v>0</v>
      </c>
      <c r="J26" s="3">
        <v>0</v>
      </c>
      <c r="K26" s="3">
        <v>0</v>
      </c>
      <c r="L26" s="3">
        <v>1</v>
      </c>
      <c r="M26" s="2">
        <v>80843</v>
      </c>
      <c r="N26" s="1" t="s">
        <v>110</v>
      </c>
    </row>
    <row r="27" spans="1:14" x14ac:dyDescent="0.2">
      <c r="A27" s="1" t="s">
        <v>25</v>
      </c>
      <c r="B27" s="2">
        <v>5602516</v>
      </c>
      <c r="C27" s="2">
        <v>849073000</v>
      </c>
      <c r="D27" s="2">
        <v>40963282</v>
      </c>
      <c r="E27" s="2">
        <v>4828575</v>
      </c>
      <c r="F27" s="2">
        <v>5242705</v>
      </c>
      <c r="G27" s="2">
        <v>31800503</v>
      </c>
      <c r="H27" s="2">
        <v>1034859000</v>
      </c>
      <c r="I27" s="2">
        <v>335980</v>
      </c>
      <c r="J27" s="2">
        <v>1108713</v>
      </c>
      <c r="K27" s="2">
        <v>20411901</v>
      </c>
      <c r="L27" s="3">
        <v>516</v>
      </c>
      <c r="M27" s="2">
        <v>39566802</v>
      </c>
      <c r="N27" s="1" t="s">
        <v>111</v>
      </c>
    </row>
    <row r="28" spans="1:14" x14ac:dyDescent="0.2">
      <c r="A28" s="1" t="s">
        <v>26</v>
      </c>
      <c r="B28" s="2">
        <v>376416</v>
      </c>
      <c r="C28" s="2">
        <v>802838000</v>
      </c>
      <c r="D28" s="2">
        <v>239702</v>
      </c>
      <c r="E28" s="2">
        <v>312409</v>
      </c>
      <c r="F28" s="2">
        <v>45250</v>
      </c>
      <c r="G28" s="2">
        <v>1132095</v>
      </c>
      <c r="H28" s="2">
        <v>531040000</v>
      </c>
      <c r="I28" s="2">
        <v>150062</v>
      </c>
      <c r="J28" s="2">
        <v>849</v>
      </c>
      <c r="K28" s="2">
        <v>241916</v>
      </c>
      <c r="L28" s="3">
        <v>860389</v>
      </c>
      <c r="M28" s="2">
        <v>11583</v>
      </c>
      <c r="N28" s="1" t="s">
        <v>112</v>
      </c>
    </row>
    <row r="29" spans="1:14" x14ac:dyDescent="0.2">
      <c r="A29" s="1" t="s">
        <v>27</v>
      </c>
      <c r="B29" s="2">
        <v>564336</v>
      </c>
      <c r="C29" s="2">
        <v>76277000</v>
      </c>
      <c r="D29" s="2">
        <v>4840889</v>
      </c>
      <c r="E29" s="2">
        <v>3101663</v>
      </c>
      <c r="F29" s="2">
        <v>34667</v>
      </c>
      <c r="G29" s="2">
        <v>4385416</v>
      </c>
      <c r="H29" s="2">
        <v>279990000</v>
      </c>
      <c r="I29" s="2">
        <v>415809</v>
      </c>
      <c r="J29" s="2">
        <v>230</v>
      </c>
      <c r="K29" s="2">
        <v>2820359</v>
      </c>
      <c r="L29" s="3">
        <v>0</v>
      </c>
      <c r="M29" s="3">
        <v>0</v>
      </c>
      <c r="N29" s="1" t="s">
        <v>113</v>
      </c>
    </row>
    <row r="30" spans="1:14" x14ac:dyDescent="0.2">
      <c r="A30" s="1" t="s">
        <v>28</v>
      </c>
      <c r="B30" s="3">
        <v>0</v>
      </c>
      <c r="C30" s="2">
        <v>45375000</v>
      </c>
      <c r="D30" s="3">
        <v>0</v>
      </c>
      <c r="E30" s="3">
        <v>0</v>
      </c>
      <c r="F30" s="3">
        <v>0</v>
      </c>
      <c r="G30" s="2">
        <v>55356</v>
      </c>
      <c r="H30" s="2">
        <v>2907000</v>
      </c>
      <c r="I30" s="3">
        <v>0</v>
      </c>
      <c r="J30" s="3">
        <v>0</v>
      </c>
      <c r="K30" s="3">
        <v>0</v>
      </c>
      <c r="L30" s="3">
        <v>17979</v>
      </c>
      <c r="M30" s="2">
        <v>1887051</v>
      </c>
      <c r="N30" s="1" t="s">
        <v>114</v>
      </c>
    </row>
    <row r="31" spans="1:14" x14ac:dyDescent="0.2">
      <c r="A31" s="1" t="s">
        <v>29</v>
      </c>
      <c r="B31" s="2">
        <v>3783059</v>
      </c>
      <c r="C31" s="2">
        <v>197654000</v>
      </c>
      <c r="D31" s="2">
        <v>627386</v>
      </c>
      <c r="E31" s="2">
        <v>5316648</v>
      </c>
      <c r="F31" s="2">
        <v>2854177</v>
      </c>
      <c r="G31" s="2">
        <v>61627987</v>
      </c>
      <c r="H31" s="2">
        <v>42406000</v>
      </c>
      <c r="I31" s="3">
        <v>0</v>
      </c>
      <c r="J31" s="2">
        <v>16702</v>
      </c>
      <c r="K31" s="2">
        <v>1690159</v>
      </c>
      <c r="L31" s="3">
        <v>0</v>
      </c>
      <c r="M31" s="2">
        <v>202572</v>
      </c>
      <c r="N31" s="1" t="s">
        <v>115</v>
      </c>
    </row>
    <row r="32" spans="1:14" x14ac:dyDescent="0.2">
      <c r="A32" s="1" t="s">
        <v>30</v>
      </c>
      <c r="B32" s="2">
        <v>688230</v>
      </c>
      <c r="C32" s="3">
        <v>0</v>
      </c>
      <c r="D32" s="2">
        <v>5161800</v>
      </c>
      <c r="E32" s="2">
        <v>672491</v>
      </c>
      <c r="F32" s="3">
        <v>0</v>
      </c>
      <c r="G32" s="3">
        <v>0</v>
      </c>
      <c r="H32" s="2">
        <v>52725000</v>
      </c>
      <c r="I32" s="3">
        <v>0</v>
      </c>
      <c r="J32" s="3">
        <v>0</v>
      </c>
      <c r="K32" s="3">
        <v>0</v>
      </c>
      <c r="L32" s="3">
        <v>0</v>
      </c>
      <c r="M32" s="2">
        <v>2598882</v>
      </c>
      <c r="N32" s="1" t="s">
        <v>116</v>
      </c>
    </row>
    <row r="33" spans="1:14" x14ac:dyDescent="0.2">
      <c r="A33" s="1" t="s">
        <v>31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2">
        <v>2738000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1" t="s">
        <v>117</v>
      </c>
    </row>
    <row r="34" spans="1:14" x14ac:dyDescent="0.2">
      <c r="A34" s="1" t="s">
        <v>32</v>
      </c>
      <c r="B34" s="3">
        <v>0</v>
      </c>
      <c r="C34" s="2">
        <v>434000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2">
        <v>100462</v>
      </c>
      <c r="J34" s="3">
        <v>0</v>
      </c>
      <c r="K34" s="3">
        <v>0</v>
      </c>
      <c r="L34" s="3">
        <v>161254</v>
      </c>
      <c r="M34" s="3">
        <v>0</v>
      </c>
      <c r="N34" s="1" t="s">
        <v>118</v>
      </c>
    </row>
    <row r="35" spans="1:14" x14ac:dyDescent="0.2">
      <c r="A35" s="1" t="s">
        <v>33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1" t="s">
        <v>119</v>
      </c>
    </row>
    <row r="36" spans="1:14" x14ac:dyDescent="0.2">
      <c r="A36" s="1" t="s">
        <v>34</v>
      </c>
      <c r="B36" s="2">
        <v>3092960</v>
      </c>
      <c r="C36" s="2">
        <v>100185000</v>
      </c>
      <c r="D36" s="2">
        <v>4486631</v>
      </c>
      <c r="E36" s="2">
        <v>800822</v>
      </c>
      <c r="F36" s="2">
        <v>171562</v>
      </c>
      <c r="G36" s="2">
        <v>10431181</v>
      </c>
      <c r="H36" s="2">
        <v>79130000</v>
      </c>
      <c r="I36" s="2">
        <v>74734</v>
      </c>
      <c r="J36" s="2">
        <v>38138</v>
      </c>
      <c r="K36" s="3">
        <v>0</v>
      </c>
      <c r="L36" s="3">
        <v>79702</v>
      </c>
      <c r="M36" s="2">
        <v>1019330</v>
      </c>
      <c r="N36" s="1" t="s">
        <v>120</v>
      </c>
    </row>
    <row r="37" spans="1:14" x14ac:dyDescent="0.2">
      <c r="A37" s="1" t="s">
        <v>35</v>
      </c>
      <c r="B37" s="2">
        <v>8505001</v>
      </c>
      <c r="C37" s="2">
        <v>1222763000</v>
      </c>
      <c r="D37" s="2">
        <v>15356408</v>
      </c>
      <c r="E37" s="2">
        <v>10204033</v>
      </c>
      <c r="F37" s="2">
        <v>3105656</v>
      </c>
      <c r="G37" s="2">
        <v>77632035</v>
      </c>
      <c r="H37" s="2">
        <v>990936000</v>
      </c>
      <c r="I37" s="2">
        <v>741067</v>
      </c>
      <c r="J37" s="2">
        <v>55919</v>
      </c>
      <c r="K37" s="2">
        <v>4752434</v>
      </c>
      <c r="L37" s="3">
        <v>1119324</v>
      </c>
      <c r="M37" s="2">
        <v>5719418</v>
      </c>
      <c r="N37" s="1" t="s">
        <v>121</v>
      </c>
    </row>
    <row r="38" spans="1:14" x14ac:dyDescent="0.2">
      <c r="A38" s="1" t="s">
        <v>36</v>
      </c>
      <c r="B38" s="2">
        <v>14107517</v>
      </c>
      <c r="C38" s="2">
        <v>2071836000</v>
      </c>
      <c r="D38" s="2">
        <v>56319690</v>
      </c>
      <c r="E38" s="2">
        <v>15032608</v>
      </c>
      <c r="F38" s="2">
        <v>8348361</v>
      </c>
      <c r="G38" s="2">
        <v>109432538</v>
      </c>
      <c r="H38" s="2">
        <v>2025795000</v>
      </c>
      <c r="I38" s="2">
        <v>1077047</v>
      </c>
      <c r="J38" s="2">
        <v>1164632</v>
      </c>
      <c r="K38" s="2">
        <v>25164335</v>
      </c>
      <c r="L38" s="3">
        <v>1119840</v>
      </c>
      <c r="M38" s="2">
        <v>45286220</v>
      </c>
      <c r="N38" s="1" t="s">
        <v>122</v>
      </c>
    </row>
    <row r="39" spans="1:14" x14ac:dyDescent="0.2">
      <c r="A39" s="1" t="s">
        <v>37</v>
      </c>
      <c r="B39" s="2">
        <v>6750000</v>
      </c>
      <c r="C39" s="2">
        <v>82500000</v>
      </c>
      <c r="D39" s="2">
        <v>35000000</v>
      </c>
      <c r="E39" s="2">
        <v>9000000</v>
      </c>
      <c r="F39" s="2">
        <v>2941768</v>
      </c>
      <c r="G39" s="2">
        <v>55000000</v>
      </c>
      <c r="H39" s="2">
        <v>83318000</v>
      </c>
      <c r="I39" s="2">
        <v>1020443</v>
      </c>
      <c r="J39" s="2">
        <v>2366815</v>
      </c>
      <c r="K39" s="2">
        <v>14500000</v>
      </c>
      <c r="L39" s="3">
        <v>2500000</v>
      </c>
      <c r="M39" s="2">
        <v>10000000</v>
      </c>
      <c r="N39" s="1" t="s">
        <v>123</v>
      </c>
    </row>
    <row r="40" spans="1:14" x14ac:dyDescent="0.2">
      <c r="A40" s="1" t="s">
        <v>38</v>
      </c>
      <c r="B40" s="2">
        <v>997901</v>
      </c>
      <c r="C40" s="2">
        <v>1170542000</v>
      </c>
      <c r="D40" s="2">
        <v>-24977011</v>
      </c>
      <c r="E40" s="2">
        <v>691781</v>
      </c>
      <c r="F40" s="2">
        <v>483846</v>
      </c>
      <c r="G40" s="2">
        <v>5475072</v>
      </c>
      <c r="H40" s="2">
        <v>1368824000</v>
      </c>
      <c r="I40" s="2">
        <v>-504736</v>
      </c>
      <c r="J40" s="2">
        <v>-3551789</v>
      </c>
      <c r="K40" s="2">
        <v>-3122619</v>
      </c>
      <c r="L40" s="3">
        <v>-1416986</v>
      </c>
      <c r="M40" s="2">
        <v>-7448828</v>
      </c>
      <c r="N40" s="1" t="s">
        <v>124</v>
      </c>
    </row>
    <row r="41" spans="1:14" x14ac:dyDescent="0.2">
      <c r="A41" s="1" t="s">
        <v>39</v>
      </c>
      <c r="B41" s="3">
        <v>0</v>
      </c>
      <c r="C41" s="3">
        <v>0</v>
      </c>
      <c r="D41" s="2">
        <v>1509320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1" t="s">
        <v>125</v>
      </c>
    </row>
    <row r="42" spans="1:14" x14ac:dyDescent="0.2">
      <c r="A42" s="1" t="s">
        <v>40</v>
      </c>
      <c r="B42" s="2">
        <v>-345000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1" t="s">
        <v>126</v>
      </c>
    </row>
    <row r="43" spans="1:14" x14ac:dyDescent="0.2">
      <c r="A43" s="1" t="s">
        <v>41</v>
      </c>
      <c r="B43" s="2">
        <v>3439046</v>
      </c>
      <c r="C43" s="2">
        <v>75000000</v>
      </c>
      <c r="D43" s="2">
        <v>6148329</v>
      </c>
      <c r="E43" s="2">
        <v>1743637</v>
      </c>
      <c r="F43" s="2">
        <v>735442</v>
      </c>
      <c r="G43" s="2">
        <v>12880134</v>
      </c>
      <c r="H43" s="2">
        <v>50464000</v>
      </c>
      <c r="I43" s="2">
        <v>79216</v>
      </c>
      <c r="J43" s="2">
        <v>109149</v>
      </c>
      <c r="K43" s="2">
        <v>198850</v>
      </c>
      <c r="L43" s="3">
        <v>0</v>
      </c>
      <c r="M43" s="3">
        <v>0</v>
      </c>
      <c r="N43" s="1" t="s">
        <v>127</v>
      </c>
    </row>
    <row r="44" spans="1:14" x14ac:dyDescent="0.2">
      <c r="A44" s="1" t="s">
        <v>42</v>
      </c>
      <c r="B44" s="3">
        <v>0</v>
      </c>
      <c r="C44" s="2">
        <v>75000000</v>
      </c>
      <c r="D44" s="3">
        <v>0</v>
      </c>
      <c r="E44" s="3">
        <v>0</v>
      </c>
      <c r="F44" s="2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1" t="s">
        <v>128</v>
      </c>
    </row>
    <row r="45" spans="1:14" x14ac:dyDescent="0.2">
      <c r="A45" s="1" t="s">
        <v>43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1" t="s">
        <v>129</v>
      </c>
    </row>
    <row r="46" spans="1:14" x14ac:dyDescent="0.2">
      <c r="A46" s="1" t="s">
        <v>44</v>
      </c>
      <c r="B46" s="2">
        <v>-299389</v>
      </c>
      <c r="C46" s="2">
        <v>-276000</v>
      </c>
      <c r="D46" s="3">
        <v>0</v>
      </c>
      <c r="E46" s="3">
        <v>0</v>
      </c>
      <c r="F46" s="2">
        <v>-79445</v>
      </c>
      <c r="G46" s="3">
        <v>0</v>
      </c>
      <c r="H46" s="2">
        <v>178000</v>
      </c>
      <c r="I46" s="2">
        <v>-16734</v>
      </c>
      <c r="J46" s="3">
        <v>0</v>
      </c>
      <c r="K46" s="2">
        <v>95486</v>
      </c>
      <c r="L46" s="3">
        <v>0</v>
      </c>
      <c r="M46" s="3">
        <v>0</v>
      </c>
      <c r="N46" s="1" t="s">
        <v>130</v>
      </c>
    </row>
    <row r="47" spans="1:14" x14ac:dyDescent="0.2">
      <c r="A47" s="1" t="s">
        <v>45</v>
      </c>
      <c r="B47" s="2">
        <v>725651</v>
      </c>
      <c r="C47" s="2">
        <v>75000000</v>
      </c>
      <c r="D47" s="3">
        <v>0</v>
      </c>
      <c r="E47" s="2">
        <v>145108</v>
      </c>
      <c r="F47" s="3">
        <v>0</v>
      </c>
      <c r="G47" s="3">
        <v>0</v>
      </c>
      <c r="H47" s="2">
        <v>80699000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1" t="s">
        <v>131</v>
      </c>
    </row>
    <row r="48" spans="1:14" x14ac:dyDescent="0.2">
      <c r="A48" s="1" t="s">
        <v>46</v>
      </c>
      <c r="B48" s="3">
        <v>0</v>
      </c>
      <c r="C48" s="2">
        <v>924000</v>
      </c>
      <c r="D48" s="3">
        <v>0</v>
      </c>
      <c r="E48" s="3">
        <v>0</v>
      </c>
      <c r="F48" s="3">
        <v>0</v>
      </c>
      <c r="G48" s="2">
        <v>-308173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1" t="s">
        <v>132</v>
      </c>
    </row>
    <row r="49" spans="1:14" x14ac:dyDescent="0.2">
      <c r="A49" s="1" t="s">
        <v>47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2">
        <v>-8155000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1" t="s">
        <v>133</v>
      </c>
    </row>
    <row r="50" spans="1:14" x14ac:dyDescent="0.2">
      <c r="A50" s="1" t="s">
        <v>48</v>
      </c>
      <c r="B50" s="3">
        <v>11958209</v>
      </c>
      <c r="C50" s="2">
        <v>1478690000</v>
      </c>
      <c r="D50" s="2">
        <v>17680638</v>
      </c>
      <c r="E50" s="3">
        <v>11580526</v>
      </c>
      <c r="F50" s="3">
        <v>4081611</v>
      </c>
      <c r="G50" s="2">
        <v>73047033</v>
      </c>
      <c r="H50" s="2">
        <v>1575328000</v>
      </c>
      <c r="I50" s="2">
        <v>578189</v>
      </c>
      <c r="J50" s="3">
        <v>-1075825</v>
      </c>
      <c r="K50" s="2">
        <v>11671717</v>
      </c>
      <c r="L50" s="3">
        <v>1083014</v>
      </c>
      <c r="M50" s="3">
        <v>2551172</v>
      </c>
      <c r="N50" s="1" t="s">
        <v>134</v>
      </c>
    </row>
    <row r="51" spans="1:14" x14ac:dyDescent="0.2">
      <c r="A51" s="1" t="s">
        <v>49</v>
      </c>
      <c r="B51" s="3">
        <v>0</v>
      </c>
      <c r="C51" s="2">
        <v>5792000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2">
        <v>354452</v>
      </c>
      <c r="L51" s="3">
        <v>0</v>
      </c>
      <c r="M51" s="3">
        <v>0</v>
      </c>
      <c r="N51" s="1" t="s">
        <v>260</v>
      </c>
    </row>
    <row r="52" spans="1:14" x14ac:dyDescent="0.2">
      <c r="A52" s="1" t="s">
        <v>50</v>
      </c>
      <c r="B52" s="2">
        <v>11958209</v>
      </c>
      <c r="C52" s="2">
        <v>1484482000</v>
      </c>
      <c r="D52" s="2">
        <v>17680638</v>
      </c>
      <c r="E52" s="2">
        <v>11580526</v>
      </c>
      <c r="F52" s="2">
        <v>4081611</v>
      </c>
      <c r="G52" s="2">
        <v>73047033</v>
      </c>
      <c r="H52" s="2">
        <v>1575328000</v>
      </c>
      <c r="I52" s="2">
        <v>578189</v>
      </c>
      <c r="J52" s="2">
        <v>-1075825</v>
      </c>
      <c r="K52" s="2">
        <v>12026169</v>
      </c>
      <c r="L52" s="3">
        <v>1083014</v>
      </c>
      <c r="M52" s="2">
        <v>2551172</v>
      </c>
      <c r="N52" s="1" t="s">
        <v>135</v>
      </c>
    </row>
    <row r="53" spans="1:14" x14ac:dyDescent="0.2">
      <c r="A53" s="1" t="s">
        <v>51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2">
        <v>27995481</v>
      </c>
      <c r="H53" s="3">
        <v>0</v>
      </c>
      <c r="I53" s="2">
        <v>83222</v>
      </c>
      <c r="J53" s="3">
        <v>0</v>
      </c>
      <c r="K53" s="2">
        <v>3982652</v>
      </c>
      <c r="L53" s="3">
        <v>0</v>
      </c>
      <c r="M53" s="2">
        <v>234662</v>
      </c>
      <c r="N53" s="1" t="s">
        <v>136</v>
      </c>
    </row>
    <row r="54" spans="1:14" x14ac:dyDescent="0.2">
      <c r="A54" s="1" t="s">
        <v>52</v>
      </c>
      <c r="B54" s="3">
        <v>0</v>
      </c>
      <c r="C54" s="2">
        <v>34975000</v>
      </c>
      <c r="D54" s="2">
        <v>14544317</v>
      </c>
      <c r="E54" s="3">
        <v>0</v>
      </c>
      <c r="F54" s="2">
        <v>283604</v>
      </c>
      <c r="G54" s="3">
        <v>0</v>
      </c>
      <c r="H54" s="3">
        <v>0</v>
      </c>
      <c r="I54" s="3">
        <v>0</v>
      </c>
      <c r="J54" s="2">
        <v>246314</v>
      </c>
      <c r="K54" s="2">
        <v>5972615</v>
      </c>
      <c r="L54" s="3">
        <v>0</v>
      </c>
      <c r="M54" s="2">
        <v>11152011</v>
      </c>
      <c r="N54" s="1" t="s">
        <v>137</v>
      </c>
    </row>
    <row r="55" spans="1:14" x14ac:dyDescent="0.2">
      <c r="A55" s="1" t="s">
        <v>53</v>
      </c>
      <c r="B55" s="3">
        <v>0</v>
      </c>
      <c r="C55" s="2">
        <v>106492000</v>
      </c>
      <c r="D55" s="3">
        <v>0</v>
      </c>
      <c r="E55" s="3">
        <v>0</v>
      </c>
      <c r="F55" s="3">
        <v>0</v>
      </c>
      <c r="G55" s="2">
        <v>857689</v>
      </c>
      <c r="H55" s="2">
        <v>56488000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1" t="s">
        <v>138</v>
      </c>
    </row>
    <row r="56" spans="1:14" x14ac:dyDescent="0.2">
      <c r="A56" s="1" t="s">
        <v>54</v>
      </c>
      <c r="B56" s="3">
        <v>0</v>
      </c>
      <c r="C56" s="3">
        <v>0</v>
      </c>
      <c r="D56" s="3">
        <v>0</v>
      </c>
      <c r="E56" s="2">
        <v>1400000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1" t="s">
        <v>139</v>
      </c>
    </row>
    <row r="57" spans="1:14" x14ac:dyDescent="0.2">
      <c r="A57" s="1" t="s">
        <v>55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2">
        <v>162450</v>
      </c>
      <c r="L57" s="3">
        <v>0</v>
      </c>
      <c r="M57" s="3">
        <v>0</v>
      </c>
      <c r="N57" s="1" t="s">
        <v>140</v>
      </c>
    </row>
    <row r="58" spans="1:14" x14ac:dyDescent="0.2">
      <c r="A58" s="1" t="s">
        <v>56</v>
      </c>
      <c r="B58" s="3">
        <v>0</v>
      </c>
      <c r="C58" s="2">
        <v>54151000</v>
      </c>
      <c r="D58" s="3">
        <v>0</v>
      </c>
      <c r="E58" s="3">
        <v>0</v>
      </c>
      <c r="F58" s="3">
        <v>0</v>
      </c>
      <c r="G58" s="3">
        <v>0</v>
      </c>
      <c r="H58" s="2">
        <v>16218000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1" t="s">
        <v>141</v>
      </c>
    </row>
    <row r="59" spans="1:14" x14ac:dyDescent="0.2">
      <c r="A59" s="1" t="s">
        <v>57</v>
      </c>
      <c r="B59" s="3">
        <v>0</v>
      </c>
      <c r="C59" s="2">
        <v>195618000</v>
      </c>
      <c r="D59" s="2">
        <v>14544317</v>
      </c>
      <c r="E59" s="2">
        <v>1400000</v>
      </c>
      <c r="F59" s="2">
        <v>283604</v>
      </c>
      <c r="G59" s="2">
        <v>28853170</v>
      </c>
      <c r="H59" s="2">
        <v>72706000</v>
      </c>
      <c r="I59" s="2">
        <v>83222</v>
      </c>
      <c r="J59" s="2">
        <v>246314</v>
      </c>
      <c r="K59" s="2">
        <v>10117717</v>
      </c>
      <c r="L59" s="3">
        <v>0</v>
      </c>
      <c r="M59" s="2">
        <v>11386673</v>
      </c>
      <c r="N59" s="1" t="s">
        <v>142</v>
      </c>
    </row>
    <row r="60" spans="1:14" x14ac:dyDescent="0.2">
      <c r="A60" s="1" t="s">
        <v>58</v>
      </c>
      <c r="B60" s="2">
        <v>598680</v>
      </c>
      <c r="C60" s="2">
        <v>78031000</v>
      </c>
      <c r="D60" s="2">
        <v>7353582</v>
      </c>
      <c r="E60" s="2">
        <v>643626</v>
      </c>
      <c r="F60" s="2">
        <v>47207</v>
      </c>
      <c r="G60" s="2">
        <v>2875071</v>
      </c>
      <c r="H60" s="2">
        <v>15055000</v>
      </c>
      <c r="I60" s="2">
        <v>217870</v>
      </c>
      <c r="J60" s="2">
        <v>165303</v>
      </c>
      <c r="K60" s="2">
        <v>905373</v>
      </c>
      <c r="L60" s="3">
        <v>0</v>
      </c>
      <c r="M60" s="3">
        <v>0</v>
      </c>
      <c r="N60" s="1" t="s">
        <v>143</v>
      </c>
    </row>
    <row r="61" spans="1:14" x14ac:dyDescent="0.2">
      <c r="A61" s="1" t="s">
        <v>59</v>
      </c>
      <c r="B61" s="3">
        <v>0</v>
      </c>
      <c r="C61" s="2">
        <v>1905000</v>
      </c>
      <c r="D61" s="3">
        <v>0</v>
      </c>
      <c r="E61" s="3">
        <v>0</v>
      </c>
      <c r="F61" s="2">
        <v>2662109</v>
      </c>
      <c r="G61" s="3">
        <v>0</v>
      </c>
      <c r="H61" s="3">
        <v>0</v>
      </c>
      <c r="I61" s="3">
        <v>0</v>
      </c>
      <c r="J61" s="2">
        <v>908747</v>
      </c>
      <c r="K61" s="3">
        <v>0</v>
      </c>
      <c r="L61" s="3">
        <v>0</v>
      </c>
      <c r="M61" s="2">
        <v>28570135</v>
      </c>
      <c r="N61" s="1" t="s">
        <v>144</v>
      </c>
    </row>
    <row r="62" spans="1:14" x14ac:dyDescent="0.2">
      <c r="A62" s="1" t="s">
        <v>60</v>
      </c>
      <c r="B62" s="3">
        <v>0</v>
      </c>
      <c r="C62" s="2">
        <v>44865000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1" t="s">
        <v>145</v>
      </c>
    </row>
    <row r="63" spans="1:14" x14ac:dyDescent="0.2">
      <c r="A63" s="1" t="s">
        <v>61</v>
      </c>
      <c r="B63" s="2">
        <v>142056</v>
      </c>
      <c r="C63" s="2">
        <v>12474000</v>
      </c>
      <c r="D63" s="2">
        <v>10645304</v>
      </c>
      <c r="E63" s="3">
        <v>0</v>
      </c>
      <c r="F63" s="2">
        <v>189066</v>
      </c>
      <c r="G63" s="3">
        <v>0</v>
      </c>
      <c r="H63" s="3">
        <v>0</v>
      </c>
      <c r="I63" s="3">
        <v>0</v>
      </c>
      <c r="J63" s="2">
        <v>50575</v>
      </c>
      <c r="K63" s="2">
        <v>2115076</v>
      </c>
      <c r="L63" s="3">
        <v>0</v>
      </c>
      <c r="M63" s="2">
        <v>576725</v>
      </c>
      <c r="N63" s="1" t="s">
        <v>146</v>
      </c>
    </row>
    <row r="64" spans="1:14" x14ac:dyDescent="0.2">
      <c r="A64" s="1" t="s">
        <v>62</v>
      </c>
      <c r="B64" s="3">
        <v>0</v>
      </c>
      <c r="C64" s="2">
        <v>433000</v>
      </c>
      <c r="D64" s="2">
        <v>724984</v>
      </c>
      <c r="E64" s="2">
        <v>225304</v>
      </c>
      <c r="F64" s="3">
        <v>0</v>
      </c>
      <c r="G64" s="3">
        <v>0</v>
      </c>
      <c r="H64" s="2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" t="s">
        <v>147</v>
      </c>
    </row>
    <row r="65" spans="1:14" x14ac:dyDescent="0.2">
      <c r="A65" s="1" t="s">
        <v>63</v>
      </c>
      <c r="B65" s="2">
        <v>89921</v>
      </c>
      <c r="C65" s="2">
        <v>157404000</v>
      </c>
      <c r="D65" s="3">
        <v>0</v>
      </c>
      <c r="E65" s="2">
        <v>188223</v>
      </c>
      <c r="F65" s="3">
        <v>0</v>
      </c>
      <c r="G65" s="2">
        <v>1180091</v>
      </c>
      <c r="H65" s="2">
        <v>196278000</v>
      </c>
      <c r="I65" s="2">
        <v>0</v>
      </c>
      <c r="J65" s="3">
        <v>0</v>
      </c>
      <c r="K65" s="3">
        <v>0</v>
      </c>
      <c r="L65" s="3">
        <v>0</v>
      </c>
      <c r="M65" s="3">
        <v>0</v>
      </c>
      <c r="N65" s="1" t="s">
        <v>148</v>
      </c>
    </row>
    <row r="66" spans="1:14" x14ac:dyDescent="0.2">
      <c r="A66" s="1" t="s">
        <v>64</v>
      </c>
      <c r="B66" s="2">
        <v>1318651</v>
      </c>
      <c r="C66" s="2">
        <v>94635000</v>
      </c>
      <c r="D66" s="2">
        <v>5370865</v>
      </c>
      <c r="E66" s="2">
        <v>994929</v>
      </c>
      <c r="F66" s="2">
        <v>1084764</v>
      </c>
      <c r="G66" s="2">
        <v>3477173</v>
      </c>
      <c r="H66" s="2">
        <v>89295000</v>
      </c>
      <c r="I66" s="2">
        <v>197766</v>
      </c>
      <c r="J66" s="2">
        <v>869518</v>
      </c>
      <c r="K66" s="3">
        <v>0</v>
      </c>
      <c r="L66" s="3">
        <v>28827</v>
      </c>
      <c r="M66" s="2">
        <v>2201515</v>
      </c>
      <c r="N66" s="1" t="s">
        <v>149</v>
      </c>
    </row>
    <row r="67" spans="1:14" x14ac:dyDescent="0.2">
      <c r="A67" s="1" t="s">
        <v>65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7999</v>
      </c>
      <c r="M67" s="3">
        <v>0</v>
      </c>
      <c r="N67" s="1" t="s">
        <v>150</v>
      </c>
    </row>
    <row r="68" spans="1:14" x14ac:dyDescent="0.2">
      <c r="A68" s="1" t="s">
        <v>66</v>
      </c>
      <c r="B68" s="3">
        <v>0</v>
      </c>
      <c r="C68" s="2">
        <v>1989000</v>
      </c>
      <c r="D68" s="3">
        <v>0</v>
      </c>
      <c r="E68" s="3">
        <v>0</v>
      </c>
      <c r="F68" s="3">
        <v>0</v>
      </c>
      <c r="G68" s="3">
        <v>0</v>
      </c>
      <c r="H68" s="2">
        <v>77133000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1" t="s">
        <v>151</v>
      </c>
    </row>
    <row r="69" spans="1:14" x14ac:dyDescent="0.2">
      <c r="A69" s="1" t="s">
        <v>67</v>
      </c>
      <c r="B69" s="2">
        <v>2149308</v>
      </c>
      <c r="C69" s="2">
        <v>391736000</v>
      </c>
      <c r="D69" s="2">
        <v>24094735</v>
      </c>
      <c r="E69" s="2">
        <v>2052082</v>
      </c>
      <c r="F69" s="2">
        <v>3983146</v>
      </c>
      <c r="G69" s="2">
        <v>7532335</v>
      </c>
      <c r="H69" s="2">
        <v>377761000</v>
      </c>
      <c r="I69" s="2">
        <v>415636</v>
      </c>
      <c r="J69" s="2">
        <v>1994143</v>
      </c>
      <c r="K69" s="2">
        <v>3020449</v>
      </c>
      <c r="L69" s="3">
        <v>36826</v>
      </c>
      <c r="M69" s="2">
        <v>31348375</v>
      </c>
      <c r="N69" s="1" t="s">
        <v>152</v>
      </c>
    </row>
    <row r="70" spans="1:14" x14ac:dyDescent="0.2">
      <c r="A70" s="1" t="s">
        <v>68</v>
      </c>
      <c r="B70" s="2">
        <v>2149308</v>
      </c>
      <c r="C70" s="2">
        <v>587354000</v>
      </c>
      <c r="D70" s="2">
        <v>38639052</v>
      </c>
      <c r="E70" s="2">
        <v>3452082</v>
      </c>
      <c r="F70" s="2">
        <v>4266750</v>
      </c>
      <c r="G70" s="2">
        <v>36385505</v>
      </c>
      <c r="H70" s="2">
        <v>450467000</v>
      </c>
      <c r="I70" s="2">
        <v>498858</v>
      </c>
      <c r="J70" s="2">
        <v>2240457</v>
      </c>
      <c r="K70" s="2">
        <v>13138166</v>
      </c>
      <c r="L70" s="3">
        <v>36826</v>
      </c>
      <c r="M70" s="2">
        <v>42735048</v>
      </c>
      <c r="N70" s="1" t="s">
        <v>153</v>
      </c>
    </row>
    <row r="71" spans="1:14" x14ac:dyDescent="0.2">
      <c r="A71" s="1" t="s">
        <v>69</v>
      </c>
      <c r="B71" s="2">
        <v>14107517</v>
      </c>
      <c r="C71" s="2">
        <v>2071836000</v>
      </c>
      <c r="D71" s="2">
        <v>56319690</v>
      </c>
      <c r="E71" s="2">
        <v>15032608</v>
      </c>
      <c r="F71" s="2">
        <v>8348361</v>
      </c>
      <c r="G71" s="2">
        <v>109432538</v>
      </c>
      <c r="H71" s="2">
        <v>2025795000</v>
      </c>
      <c r="I71" s="2">
        <v>1077047</v>
      </c>
      <c r="J71" s="2">
        <v>1164632</v>
      </c>
      <c r="K71" s="2">
        <v>25164335</v>
      </c>
      <c r="L71" s="3">
        <v>1119840</v>
      </c>
      <c r="M71" s="2">
        <v>45286220</v>
      </c>
      <c r="N71" s="1" t="s">
        <v>154</v>
      </c>
    </row>
    <row r="72" spans="1:14" x14ac:dyDescent="0.2">
      <c r="A72" s="6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6"/>
    </row>
    <row r="73" spans="1:14" x14ac:dyDescent="0.2">
      <c r="A73" s="9" t="s">
        <v>197</v>
      </c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5" t="s">
        <v>198</v>
      </c>
    </row>
    <row r="74" spans="1:14" x14ac:dyDescent="0.2">
      <c r="A74" s="1" t="s">
        <v>70</v>
      </c>
      <c r="B74" s="2">
        <v>12644584</v>
      </c>
      <c r="C74" s="2">
        <v>1748265000</v>
      </c>
      <c r="D74" s="2">
        <v>19355126</v>
      </c>
      <c r="E74" s="2">
        <v>9521466</v>
      </c>
      <c r="F74" s="2">
        <v>13707332</v>
      </c>
      <c r="G74" s="2">
        <v>47652194</v>
      </c>
      <c r="H74" s="2">
        <v>1268192000</v>
      </c>
      <c r="I74" s="2">
        <v>446821</v>
      </c>
      <c r="J74" s="2">
        <v>7148</v>
      </c>
      <c r="K74" s="2">
        <v>5347500</v>
      </c>
      <c r="L74" s="2">
        <v>0</v>
      </c>
      <c r="M74" s="2">
        <v>860399</v>
      </c>
      <c r="N74" s="1" t="s">
        <v>155</v>
      </c>
    </row>
    <row r="75" spans="1:14" x14ac:dyDescent="0.2">
      <c r="A75" s="1" t="s">
        <v>71</v>
      </c>
      <c r="B75" s="2">
        <v>11178177</v>
      </c>
      <c r="C75" s="2">
        <v>676795000</v>
      </c>
      <c r="D75" s="2">
        <v>20414692</v>
      </c>
      <c r="E75" s="2">
        <v>8156531</v>
      </c>
      <c r="F75" s="2">
        <v>13527717</v>
      </c>
      <c r="G75" s="2">
        <v>37778063</v>
      </c>
      <c r="H75" s="2">
        <v>354790000</v>
      </c>
      <c r="I75" s="2">
        <v>290339</v>
      </c>
      <c r="J75" s="2">
        <v>133847</v>
      </c>
      <c r="K75" s="2">
        <v>4431657</v>
      </c>
      <c r="L75" s="3">
        <v>0</v>
      </c>
      <c r="M75" s="2">
        <v>819793</v>
      </c>
      <c r="N75" s="1" t="s">
        <v>156</v>
      </c>
    </row>
    <row r="76" spans="1:14" x14ac:dyDescent="0.2">
      <c r="A76" s="1" t="s">
        <v>72</v>
      </c>
      <c r="B76" s="2">
        <v>1466407</v>
      </c>
      <c r="C76" s="2">
        <v>1071470000</v>
      </c>
      <c r="D76" s="2">
        <v>-1059566</v>
      </c>
      <c r="E76" s="2">
        <v>1364935</v>
      </c>
      <c r="F76" s="2">
        <v>179615</v>
      </c>
      <c r="G76" s="2">
        <v>9874131</v>
      </c>
      <c r="H76" s="2">
        <v>913402000</v>
      </c>
      <c r="I76" s="2">
        <v>156482</v>
      </c>
      <c r="J76" s="2">
        <v>-126699</v>
      </c>
      <c r="K76" s="2">
        <v>915843</v>
      </c>
      <c r="L76" s="2">
        <v>0</v>
      </c>
      <c r="M76" s="2">
        <v>40606</v>
      </c>
      <c r="N76" s="1" t="s">
        <v>157</v>
      </c>
    </row>
    <row r="77" spans="1:14" x14ac:dyDescent="0.2">
      <c r="A77" s="1" t="s">
        <v>73</v>
      </c>
      <c r="B77" s="2">
        <v>708093</v>
      </c>
      <c r="C77" s="2">
        <v>26747000</v>
      </c>
      <c r="D77" s="2">
        <v>773925</v>
      </c>
      <c r="E77" s="2">
        <v>343766</v>
      </c>
      <c r="F77" s="2">
        <v>268483</v>
      </c>
      <c r="G77" s="2">
        <v>1688818</v>
      </c>
      <c r="H77" s="2">
        <v>26757000</v>
      </c>
      <c r="I77" s="2">
        <v>241750</v>
      </c>
      <c r="J77" s="2">
        <v>124604</v>
      </c>
      <c r="K77" s="3">
        <v>0</v>
      </c>
      <c r="L77" s="2">
        <v>95480</v>
      </c>
      <c r="M77" s="2">
        <v>706279</v>
      </c>
      <c r="N77" s="1" t="s">
        <v>158</v>
      </c>
    </row>
    <row r="78" spans="1:14" x14ac:dyDescent="0.2">
      <c r="A78" s="1" t="s">
        <v>74</v>
      </c>
      <c r="B78" s="2">
        <v>165781</v>
      </c>
      <c r="C78" s="2">
        <v>6320000</v>
      </c>
      <c r="D78" s="2">
        <v>478</v>
      </c>
      <c r="E78" s="3">
        <v>0</v>
      </c>
      <c r="F78" s="3">
        <v>0</v>
      </c>
      <c r="G78" s="2">
        <v>517525</v>
      </c>
      <c r="H78" s="2">
        <v>17432000</v>
      </c>
      <c r="I78" s="3">
        <v>0</v>
      </c>
      <c r="J78" s="3">
        <v>0</v>
      </c>
      <c r="K78" s="2">
        <v>785019</v>
      </c>
      <c r="L78" s="3">
        <v>0</v>
      </c>
      <c r="M78" s="2">
        <v>17669</v>
      </c>
      <c r="N78" s="1" t="s">
        <v>159</v>
      </c>
    </row>
    <row r="79" spans="1:14" x14ac:dyDescent="0.2">
      <c r="A79" s="1" t="s">
        <v>75</v>
      </c>
      <c r="B79" s="2">
        <v>94460</v>
      </c>
      <c r="C79" s="2">
        <v>168300000</v>
      </c>
      <c r="D79" s="3">
        <v>0</v>
      </c>
      <c r="E79" s="3">
        <v>0</v>
      </c>
      <c r="F79" s="2">
        <v>166365</v>
      </c>
      <c r="G79" s="3">
        <v>0</v>
      </c>
      <c r="H79" s="2">
        <v>131201000</v>
      </c>
      <c r="I79" s="2">
        <v>20089</v>
      </c>
      <c r="J79" s="2">
        <v>0</v>
      </c>
      <c r="K79" s="2">
        <v>634353</v>
      </c>
      <c r="L79" s="3">
        <v>0</v>
      </c>
      <c r="M79" s="3">
        <v>0</v>
      </c>
      <c r="N79" s="1" t="s">
        <v>160</v>
      </c>
    </row>
    <row r="80" spans="1:14" x14ac:dyDescent="0.2">
      <c r="A80" s="1" t="s">
        <v>76</v>
      </c>
      <c r="B80" s="3">
        <v>0</v>
      </c>
      <c r="C80" s="2">
        <v>3043000</v>
      </c>
      <c r="D80" s="3">
        <v>0</v>
      </c>
      <c r="E80" s="3">
        <v>0</v>
      </c>
      <c r="F80" s="2">
        <v>51243</v>
      </c>
      <c r="G80" s="3">
        <v>0</v>
      </c>
      <c r="H80" s="3">
        <v>0</v>
      </c>
      <c r="I80" s="3">
        <v>0</v>
      </c>
      <c r="J80" s="2">
        <v>72577</v>
      </c>
      <c r="K80" s="2">
        <v>1098707</v>
      </c>
      <c r="L80" s="2">
        <v>32238</v>
      </c>
      <c r="M80" s="3">
        <v>0</v>
      </c>
      <c r="N80" s="1" t="s">
        <v>161</v>
      </c>
    </row>
    <row r="81" spans="1:14" x14ac:dyDescent="0.2">
      <c r="A81" s="1" t="s">
        <v>77</v>
      </c>
      <c r="B81" s="2">
        <v>498073</v>
      </c>
      <c r="C81" s="2">
        <v>873146000</v>
      </c>
      <c r="D81" s="2">
        <v>-1833969</v>
      </c>
      <c r="E81" s="2">
        <v>1021169</v>
      </c>
      <c r="F81" s="2">
        <v>-203990</v>
      </c>
      <c r="G81" s="2">
        <v>7667788</v>
      </c>
      <c r="H81" s="2">
        <v>738012000</v>
      </c>
      <c r="I81" s="2">
        <v>-105357</v>
      </c>
      <c r="J81" s="2">
        <v>-178726</v>
      </c>
      <c r="K81" s="2">
        <v>595178</v>
      </c>
      <c r="L81" s="38">
        <v>-63242</v>
      </c>
      <c r="M81" s="2">
        <v>-683342</v>
      </c>
      <c r="N81" s="1" t="s">
        <v>162</v>
      </c>
    </row>
    <row r="82" spans="1:14" x14ac:dyDescent="0.2">
      <c r="A82" s="1" t="s">
        <v>78</v>
      </c>
      <c r="B82" s="3">
        <v>0</v>
      </c>
      <c r="C82" s="2">
        <v>10455000</v>
      </c>
      <c r="D82" s="3">
        <v>0</v>
      </c>
      <c r="E82" s="3">
        <v>0</v>
      </c>
      <c r="F82" s="3">
        <v>0</v>
      </c>
      <c r="G82" s="3">
        <v>0</v>
      </c>
      <c r="H82" s="2">
        <v>12985000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1" t="s">
        <v>163</v>
      </c>
    </row>
    <row r="83" spans="1:14" x14ac:dyDescent="0.2">
      <c r="A83" s="1" t="s">
        <v>79</v>
      </c>
      <c r="B83" s="2">
        <v>28045</v>
      </c>
      <c r="C83" s="2">
        <v>8438000</v>
      </c>
      <c r="D83" s="2">
        <v>2114421</v>
      </c>
      <c r="E83" s="2">
        <v>57121</v>
      </c>
      <c r="F83" s="3">
        <v>0</v>
      </c>
      <c r="G83" s="3">
        <v>0</v>
      </c>
      <c r="H83" s="2">
        <v>5671000</v>
      </c>
      <c r="I83" s="2">
        <v>9543</v>
      </c>
      <c r="J83" s="2">
        <v>39299</v>
      </c>
      <c r="K83" s="3">
        <v>0</v>
      </c>
      <c r="L83" s="3">
        <v>0</v>
      </c>
      <c r="M83" s="2">
        <v>990521</v>
      </c>
      <c r="N83" s="1" t="s">
        <v>164</v>
      </c>
    </row>
    <row r="84" spans="1:14" x14ac:dyDescent="0.2">
      <c r="A84" s="1" t="s">
        <v>80</v>
      </c>
      <c r="B84" s="3">
        <v>0</v>
      </c>
      <c r="C84" s="2">
        <v>65000</v>
      </c>
      <c r="D84" s="3">
        <v>0</v>
      </c>
      <c r="E84" s="3">
        <v>0</v>
      </c>
      <c r="F84" s="2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2">
        <v>3534</v>
      </c>
      <c r="M84" s="3">
        <v>0</v>
      </c>
      <c r="N84" s="1" t="s">
        <v>165</v>
      </c>
    </row>
    <row r="85" spans="1:14" x14ac:dyDescent="0.2">
      <c r="A85" s="1" t="s">
        <v>81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2">
        <v>0</v>
      </c>
      <c r="L85" s="2">
        <v>9017</v>
      </c>
      <c r="M85" s="3">
        <v>0</v>
      </c>
      <c r="N85" s="1" t="s">
        <v>166</v>
      </c>
    </row>
    <row r="86" spans="1:14" x14ac:dyDescent="0.2">
      <c r="A86" s="1" t="s">
        <v>82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1" t="s">
        <v>167</v>
      </c>
    </row>
    <row r="87" spans="1:14" x14ac:dyDescent="0.2">
      <c r="A87" s="1" t="s">
        <v>83</v>
      </c>
      <c r="B87" s="2">
        <v>123652</v>
      </c>
      <c r="C87" s="2">
        <v>9641000</v>
      </c>
      <c r="D87" s="2">
        <v>56118</v>
      </c>
      <c r="E87" s="2">
        <v>16630</v>
      </c>
      <c r="F87" s="3">
        <v>0</v>
      </c>
      <c r="G87" s="3">
        <v>0</v>
      </c>
      <c r="H87" s="2">
        <v>553000</v>
      </c>
      <c r="I87" s="2">
        <v>158695</v>
      </c>
      <c r="J87" s="3">
        <v>0</v>
      </c>
      <c r="K87" s="3">
        <v>0</v>
      </c>
      <c r="L87" s="3">
        <v>0</v>
      </c>
      <c r="M87" s="2">
        <v>205762</v>
      </c>
      <c r="N87" s="1" t="s">
        <v>168</v>
      </c>
    </row>
    <row r="88" spans="1:14" x14ac:dyDescent="0.2">
      <c r="A88" s="1" t="s">
        <v>84</v>
      </c>
      <c r="B88" s="3">
        <v>0</v>
      </c>
      <c r="C88" s="2">
        <v>17725000</v>
      </c>
      <c r="D88" s="2">
        <v>120000</v>
      </c>
      <c r="E88" s="3">
        <v>0</v>
      </c>
      <c r="F88" s="3">
        <v>0</v>
      </c>
      <c r="G88" s="3">
        <v>0</v>
      </c>
      <c r="H88" s="3">
        <v>0</v>
      </c>
      <c r="I88" s="2">
        <v>65557</v>
      </c>
      <c r="J88" s="3">
        <v>0</v>
      </c>
      <c r="K88" s="3">
        <v>0</v>
      </c>
      <c r="L88" s="3">
        <v>0</v>
      </c>
      <c r="M88" s="3">
        <v>0</v>
      </c>
      <c r="N88" s="1" t="s">
        <v>169</v>
      </c>
    </row>
    <row r="89" spans="1:14" x14ac:dyDescent="0.2">
      <c r="A89" s="1" t="s">
        <v>85</v>
      </c>
      <c r="B89" s="3">
        <v>0</v>
      </c>
      <c r="C89" s="2">
        <v>76784000</v>
      </c>
      <c r="D89" s="3">
        <v>0</v>
      </c>
      <c r="E89" s="3">
        <v>0</v>
      </c>
      <c r="F89" s="3">
        <v>0</v>
      </c>
      <c r="G89" s="2">
        <v>166454</v>
      </c>
      <c r="H89" s="2">
        <v>94979000</v>
      </c>
      <c r="I89" s="3">
        <v>0</v>
      </c>
      <c r="J89" s="3">
        <v>0</v>
      </c>
      <c r="K89" s="2">
        <v>0</v>
      </c>
      <c r="L89" s="3">
        <v>0</v>
      </c>
      <c r="M89" s="3">
        <v>0</v>
      </c>
      <c r="N89" s="1" t="s">
        <v>170</v>
      </c>
    </row>
    <row r="90" spans="1:14" x14ac:dyDescent="0.2">
      <c r="A90" s="1" t="s">
        <v>86</v>
      </c>
      <c r="B90" s="2">
        <v>593680</v>
      </c>
      <c r="C90" s="2">
        <v>943928000</v>
      </c>
      <c r="D90" s="2">
        <v>-4012272</v>
      </c>
      <c r="E90" s="2">
        <v>980678</v>
      </c>
      <c r="F90" s="2">
        <v>-203990</v>
      </c>
      <c r="G90" s="2">
        <v>7834242</v>
      </c>
      <c r="H90" s="2">
        <v>840858000</v>
      </c>
      <c r="I90" s="2">
        <v>-21762</v>
      </c>
      <c r="J90" s="2">
        <v>-218025</v>
      </c>
      <c r="K90" s="2">
        <v>595178</v>
      </c>
      <c r="L90" s="2">
        <v>-50691</v>
      </c>
      <c r="M90" s="2">
        <v>-1468101</v>
      </c>
      <c r="N90" s="1" t="s">
        <v>171</v>
      </c>
    </row>
    <row r="91" spans="1:14" x14ac:dyDescent="0.2">
      <c r="A91" s="1" t="s">
        <v>87</v>
      </c>
      <c r="B91" s="2">
        <v>122021</v>
      </c>
      <c r="C91" s="2">
        <v>226783000</v>
      </c>
      <c r="D91" s="3">
        <v>0</v>
      </c>
      <c r="E91" s="2">
        <v>186329</v>
      </c>
      <c r="F91" s="3">
        <v>0</v>
      </c>
      <c r="G91" s="2">
        <v>1574216</v>
      </c>
      <c r="H91" s="2">
        <v>239630000</v>
      </c>
      <c r="I91" s="2">
        <v>0</v>
      </c>
      <c r="J91" s="3">
        <v>0</v>
      </c>
      <c r="K91" s="2">
        <v>137</v>
      </c>
      <c r="L91" s="3">
        <v>0</v>
      </c>
      <c r="M91" s="3">
        <v>0</v>
      </c>
      <c r="N91" s="1" t="s">
        <v>172</v>
      </c>
    </row>
    <row r="92" spans="1:14" x14ac:dyDescent="0.2">
      <c r="A92" s="1" t="s">
        <v>88</v>
      </c>
      <c r="B92" s="2">
        <v>471659</v>
      </c>
      <c r="C92" s="2">
        <v>717145000</v>
      </c>
      <c r="D92" s="2">
        <v>-4012272</v>
      </c>
      <c r="E92" s="2">
        <v>794349</v>
      </c>
      <c r="F92" s="2">
        <v>-203990</v>
      </c>
      <c r="G92" s="2">
        <v>6260026</v>
      </c>
      <c r="H92" s="2">
        <v>601228000</v>
      </c>
      <c r="I92" s="2">
        <v>-21762</v>
      </c>
      <c r="J92" s="2">
        <v>-218025</v>
      </c>
      <c r="K92" s="2">
        <v>595041</v>
      </c>
      <c r="L92" s="2">
        <v>-50691</v>
      </c>
      <c r="M92" s="2">
        <v>-1468101</v>
      </c>
      <c r="N92" s="1" t="s">
        <v>173</v>
      </c>
    </row>
    <row r="93" spans="1:14" x14ac:dyDescent="0.2">
      <c r="A93" s="1" t="s">
        <v>89</v>
      </c>
      <c r="B93" s="2">
        <v>471659</v>
      </c>
      <c r="C93" s="2">
        <v>717145000</v>
      </c>
      <c r="D93" s="2">
        <v>-4012272</v>
      </c>
      <c r="E93" s="2">
        <v>794349</v>
      </c>
      <c r="F93" s="2">
        <v>-203990</v>
      </c>
      <c r="G93" s="2">
        <v>6260026</v>
      </c>
      <c r="H93" s="2">
        <v>601228000</v>
      </c>
      <c r="I93" s="2">
        <v>-21762</v>
      </c>
      <c r="J93" s="2">
        <v>-218025</v>
      </c>
      <c r="K93" s="2">
        <v>595041</v>
      </c>
      <c r="L93" s="2">
        <v>-50691</v>
      </c>
      <c r="M93" s="2">
        <v>-1468101</v>
      </c>
      <c r="N93" s="1" t="s">
        <v>174</v>
      </c>
    </row>
    <row r="94" spans="1:14" x14ac:dyDescent="0.2">
      <c r="A94" s="1" t="s">
        <v>90</v>
      </c>
      <c r="B94" s="2">
        <v>471659</v>
      </c>
      <c r="C94" s="2">
        <v>715406000</v>
      </c>
      <c r="D94" s="2">
        <v>-4012272</v>
      </c>
      <c r="E94" s="2">
        <v>794349</v>
      </c>
      <c r="F94" s="2">
        <v>-203990</v>
      </c>
      <c r="G94" s="2">
        <v>6260026</v>
      </c>
      <c r="H94" s="2">
        <v>601228000</v>
      </c>
      <c r="I94" s="2">
        <v>-21762</v>
      </c>
      <c r="J94" s="2">
        <v>-218025</v>
      </c>
      <c r="K94" s="2">
        <v>573204</v>
      </c>
      <c r="L94" s="2">
        <v>-50691</v>
      </c>
      <c r="M94" s="2">
        <v>-1468101</v>
      </c>
      <c r="N94" s="1" t="s">
        <v>175</v>
      </c>
    </row>
    <row r="95" spans="1:14" x14ac:dyDescent="0.2">
      <c r="A95" s="1" t="s">
        <v>91</v>
      </c>
      <c r="B95" s="3">
        <v>0</v>
      </c>
      <c r="C95" s="2">
        <v>1739000</v>
      </c>
      <c r="D95" s="3">
        <v>0</v>
      </c>
      <c r="E95" s="3">
        <v>0</v>
      </c>
      <c r="F95" s="3">
        <v>0</v>
      </c>
      <c r="G95" s="3">
        <v>0</v>
      </c>
      <c r="H95" s="2">
        <v>0</v>
      </c>
      <c r="I95" s="3">
        <v>0</v>
      </c>
      <c r="J95" s="3">
        <v>0</v>
      </c>
      <c r="K95" s="2">
        <v>21837</v>
      </c>
      <c r="L95" s="3">
        <v>0</v>
      </c>
      <c r="M95" s="3">
        <v>0</v>
      </c>
      <c r="N95" s="1" t="s">
        <v>176</v>
      </c>
    </row>
    <row r="96" spans="1:14" x14ac:dyDescent="0.2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6"/>
    </row>
    <row r="97" spans="1:14" x14ac:dyDescent="0.2">
      <c r="A97" s="9" t="s">
        <v>199</v>
      </c>
      <c r="B97" s="7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200</v>
      </c>
    </row>
    <row r="98" spans="1:14" x14ac:dyDescent="0.2">
      <c r="A98" s="1" t="s">
        <v>92</v>
      </c>
      <c r="B98" s="2">
        <v>142787</v>
      </c>
      <c r="C98" s="2">
        <v>707845000</v>
      </c>
      <c r="D98" s="2">
        <v>717573</v>
      </c>
      <c r="E98" s="2">
        <v>265098</v>
      </c>
      <c r="F98" s="2">
        <v>-1674182</v>
      </c>
      <c r="G98" s="2">
        <v>-19030441</v>
      </c>
      <c r="H98" s="2">
        <v>576972000</v>
      </c>
      <c r="I98" s="2">
        <v>-134986</v>
      </c>
      <c r="J98" s="2">
        <v>367061</v>
      </c>
      <c r="K98" s="2">
        <v>723969</v>
      </c>
      <c r="L98" s="2">
        <v>-40934</v>
      </c>
      <c r="M98" s="2">
        <v>-1144059</v>
      </c>
      <c r="N98" s="1" t="s">
        <v>177</v>
      </c>
    </row>
    <row r="99" spans="1:14" x14ac:dyDescent="0.2">
      <c r="A99" s="1" t="s">
        <v>93</v>
      </c>
      <c r="B99" s="2">
        <v>-738606</v>
      </c>
      <c r="C99" s="2">
        <v>-298970000</v>
      </c>
      <c r="D99" s="2">
        <v>-456463</v>
      </c>
      <c r="E99" s="2">
        <v>-204175</v>
      </c>
      <c r="F99" s="2">
        <v>-60072</v>
      </c>
      <c r="G99" s="2">
        <v>-861390</v>
      </c>
      <c r="H99" s="2">
        <v>-439980000</v>
      </c>
      <c r="I99" s="2">
        <v>-84782</v>
      </c>
      <c r="J99" s="2">
        <v>-30915</v>
      </c>
      <c r="K99" s="2">
        <v>-2675</v>
      </c>
      <c r="L99" s="2">
        <v>-8872</v>
      </c>
      <c r="M99" s="2">
        <v>701597</v>
      </c>
      <c r="N99" s="1" t="s">
        <v>178</v>
      </c>
    </row>
    <row r="100" spans="1:14" x14ac:dyDescent="0.2">
      <c r="A100" s="1" t="s">
        <v>94</v>
      </c>
      <c r="B100" s="2">
        <v>-565260</v>
      </c>
      <c r="C100" s="2">
        <v>-184367000</v>
      </c>
      <c r="D100" s="2">
        <v>-102230</v>
      </c>
      <c r="E100" s="2">
        <v>17312</v>
      </c>
      <c r="F100" s="2">
        <v>1754657</v>
      </c>
      <c r="G100" s="2">
        <v>19759312</v>
      </c>
      <c r="H100" s="2">
        <v>-114682000</v>
      </c>
      <c r="I100" s="2">
        <v>-20404</v>
      </c>
      <c r="J100" s="2">
        <v>-335686</v>
      </c>
      <c r="K100" s="2">
        <v>-503426</v>
      </c>
      <c r="L100" s="3">
        <v>0</v>
      </c>
      <c r="M100" s="2">
        <v>446892</v>
      </c>
      <c r="N100" s="1" t="s">
        <v>179</v>
      </c>
    </row>
    <row r="101" spans="1:14" x14ac:dyDescent="0.2">
      <c r="A101" s="1" t="s">
        <v>95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2">
        <v>3588</v>
      </c>
      <c r="M101" s="3">
        <v>0</v>
      </c>
      <c r="N101" s="1" t="s">
        <v>180</v>
      </c>
    </row>
    <row r="102" spans="1:14" x14ac:dyDescent="0.2">
      <c r="A102" s="1" t="s">
        <v>96</v>
      </c>
      <c r="B102" s="2">
        <v>1537495</v>
      </c>
      <c r="C102" s="2">
        <v>244094000</v>
      </c>
      <c r="D102" s="2">
        <v>80822</v>
      </c>
      <c r="E102" s="2">
        <v>234174</v>
      </c>
      <c r="F102" s="2">
        <v>24847</v>
      </c>
      <c r="G102" s="2">
        <v>1264614</v>
      </c>
      <c r="H102" s="2">
        <v>53017000</v>
      </c>
      <c r="I102" s="2">
        <v>390234</v>
      </c>
      <c r="J102" s="2">
        <v>389</v>
      </c>
      <c r="K102" s="2">
        <v>24048</v>
      </c>
      <c r="L102" s="2">
        <v>906607</v>
      </c>
      <c r="M102" s="2">
        <v>7153</v>
      </c>
      <c r="N102" s="1" t="s">
        <v>181</v>
      </c>
    </row>
    <row r="103" spans="1:14" x14ac:dyDescent="0.2">
      <c r="A103" s="1" t="s">
        <v>97</v>
      </c>
      <c r="B103" s="2">
        <v>376416</v>
      </c>
      <c r="C103" s="2">
        <v>468602000</v>
      </c>
      <c r="D103" s="2">
        <v>239702</v>
      </c>
      <c r="E103" s="2">
        <v>312409</v>
      </c>
      <c r="F103" s="2">
        <v>45250</v>
      </c>
      <c r="G103" s="2">
        <v>1132095</v>
      </c>
      <c r="H103" s="2">
        <v>75327000</v>
      </c>
      <c r="I103" s="2">
        <v>150062</v>
      </c>
      <c r="J103" s="2">
        <v>849</v>
      </c>
      <c r="K103" s="2">
        <v>241916</v>
      </c>
      <c r="L103" s="2">
        <v>860389</v>
      </c>
      <c r="M103" s="2">
        <v>11583</v>
      </c>
      <c r="N103" s="1" t="s">
        <v>182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68A0-C0E6-4FD6-8058-DAD7094E362D}">
  <dimension ref="B1:AO38"/>
  <sheetViews>
    <sheetView workbookViewId="0"/>
  </sheetViews>
  <sheetFormatPr defaultRowHeight="12.75" x14ac:dyDescent="0.2"/>
  <cols>
    <col min="2" max="2" width="43.7109375" bestFit="1" customWidth="1"/>
    <col min="3" max="14" width="20.7109375" customWidth="1"/>
    <col min="15" max="15" width="36" customWidth="1"/>
    <col min="17" max="17" width="10" bestFit="1" customWidth="1"/>
  </cols>
  <sheetData>
    <row r="1" spans="2:41" x14ac:dyDescent="0.2"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2:41" ht="51" x14ac:dyDescent="0.2">
      <c r="B3" s="10"/>
      <c r="C3" s="11" t="s">
        <v>0</v>
      </c>
      <c r="D3" s="11" t="s">
        <v>5</v>
      </c>
      <c r="E3" s="11" t="s">
        <v>6</v>
      </c>
      <c r="F3" s="11" t="s">
        <v>7</v>
      </c>
      <c r="G3" s="11" t="s">
        <v>9</v>
      </c>
      <c r="H3" s="11" t="s">
        <v>10</v>
      </c>
      <c r="I3" s="12" t="s">
        <v>11</v>
      </c>
      <c r="J3" s="11" t="s">
        <v>1</v>
      </c>
      <c r="K3" s="11" t="s">
        <v>2</v>
      </c>
      <c r="L3" s="11" t="s">
        <v>3</v>
      </c>
      <c r="M3" s="11" t="s">
        <v>8</v>
      </c>
      <c r="N3" s="11" t="s">
        <v>4</v>
      </c>
      <c r="O3" s="10"/>
    </row>
    <row r="4" spans="2:41" ht="30" x14ac:dyDescent="0.2">
      <c r="B4" s="13" t="s">
        <v>201</v>
      </c>
      <c r="C4" s="11" t="s">
        <v>183</v>
      </c>
      <c r="D4" s="11" t="s">
        <v>188</v>
      </c>
      <c r="E4" s="11" t="s">
        <v>189</v>
      </c>
      <c r="F4" s="11" t="s">
        <v>190</v>
      </c>
      <c r="G4" s="11" t="s">
        <v>192</v>
      </c>
      <c r="H4" s="11" t="s">
        <v>193</v>
      </c>
      <c r="I4" s="12" t="s">
        <v>194</v>
      </c>
      <c r="J4" s="11" t="s">
        <v>184</v>
      </c>
      <c r="K4" s="11" t="s">
        <v>185</v>
      </c>
      <c r="L4" s="11" t="s">
        <v>186</v>
      </c>
      <c r="M4" s="11" t="s">
        <v>191</v>
      </c>
      <c r="N4" s="11" t="s">
        <v>187</v>
      </c>
      <c r="O4" s="13" t="s">
        <v>202</v>
      </c>
    </row>
    <row r="5" spans="2:41" ht="15" x14ac:dyDescent="0.2">
      <c r="B5" s="14"/>
      <c r="C5" s="11">
        <v>141006</v>
      </c>
      <c r="D5" s="11">
        <v>141018</v>
      </c>
      <c r="E5" s="11">
        <v>141070</v>
      </c>
      <c r="F5" s="11">
        <v>141091</v>
      </c>
      <c r="G5" s="11">
        <v>141011</v>
      </c>
      <c r="H5" s="11">
        <v>141224</v>
      </c>
      <c r="I5" s="12">
        <v>141043</v>
      </c>
      <c r="J5" s="11">
        <v>141005</v>
      </c>
      <c r="K5" s="11">
        <v>141170</v>
      </c>
      <c r="L5" s="11">
        <v>141117</v>
      </c>
      <c r="M5" s="11">
        <v>141216</v>
      </c>
      <c r="N5" s="11">
        <v>141130</v>
      </c>
      <c r="O5" s="14"/>
    </row>
    <row r="6" spans="2:41" ht="14.25" x14ac:dyDescent="0.2">
      <c r="B6" s="15" t="s">
        <v>203</v>
      </c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6" t="s">
        <v>204</v>
      </c>
    </row>
    <row r="7" spans="2:41" ht="14.25" x14ac:dyDescent="0.2">
      <c r="B7" s="15" t="s">
        <v>205</v>
      </c>
      <c r="C7" s="18">
        <v>3.08</v>
      </c>
      <c r="D7" s="18">
        <v>35.700000000000003</v>
      </c>
      <c r="E7" s="18">
        <v>0.26</v>
      </c>
      <c r="F7" s="18">
        <v>1.39</v>
      </c>
      <c r="G7" s="18">
        <v>0.78</v>
      </c>
      <c r="H7" s="18">
        <v>2.88</v>
      </c>
      <c r="I7" s="18">
        <v>35.17</v>
      </c>
      <c r="J7" s="17" t="s">
        <v>251</v>
      </c>
      <c r="K7" s="17" t="s">
        <v>251</v>
      </c>
      <c r="L7" s="17" t="s">
        <v>251</v>
      </c>
      <c r="M7" s="17" t="s">
        <v>251</v>
      </c>
      <c r="N7" s="17" t="s">
        <v>251</v>
      </c>
      <c r="O7" s="19" t="s">
        <v>206</v>
      </c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</row>
    <row r="8" spans="2:41" ht="14.25" x14ac:dyDescent="0.2">
      <c r="B8" s="15" t="s">
        <v>207</v>
      </c>
      <c r="C8" s="17">
        <v>195830.11</v>
      </c>
      <c r="D8" s="17">
        <v>320554626.62</v>
      </c>
      <c r="E8" s="17">
        <v>3936629.78</v>
      </c>
      <c r="F8" s="17">
        <v>12353565.789999999</v>
      </c>
      <c r="G8" s="17">
        <v>129708.76</v>
      </c>
      <c r="H8" s="17">
        <v>66355.55</v>
      </c>
      <c r="I8" s="17">
        <v>15288485.210000001</v>
      </c>
      <c r="J8" s="17" t="s">
        <v>251</v>
      </c>
      <c r="K8" s="17" t="s">
        <v>251</v>
      </c>
      <c r="L8" s="17" t="s">
        <v>251</v>
      </c>
      <c r="M8" s="17" t="s">
        <v>251</v>
      </c>
      <c r="N8" s="17" t="s">
        <v>251</v>
      </c>
      <c r="O8" s="19" t="s">
        <v>208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</row>
    <row r="9" spans="2:41" ht="14.25" x14ac:dyDescent="0.2">
      <c r="B9" s="15" t="s">
        <v>209</v>
      </c>
      <c r="C9" s="17">
        <v>69077</v>
      </c>
      <c r="D9" s="17">
        <v>9931083</v>
      </c>
      <c r="E9" s="17">
        <v>13784922</v>
      </c>
      <c r="F9" s="17">
        <v>10606542</v>
      </c>
      <c r="G9" s="17">
        <v>111346</v>
      </c>
      <c r="H9" s="17">
        <v>26872</v>
      </c>
      <c r="I9" s="17">
        <v>425570</v>
      </c>
      <c r="J9" s="17" t="s">
        <v>251</v>
      </c>
      <c r="K9" s="17" t="s">
        <v>251</v>
      </c>
      <c r="L9" s="17" t="s">
        <v>251</v>
      </c>
      <c r="M9" s="17" t="s">
        <v>251</v>
      </c>
      <c r="N9" s="17" t="s">
        <v>251</v>
      </c>
      <c r="O9" s="19" t="s">
        <v>210</v>
      </c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</row>
    <row r="10" spans="2:41" ht="14.25" x14ac:dyDescent="0.2">
      <c r="B10" s="15" t="s">
        <v>211</v>
      </c>
      <c r="C10" s="17">
        <v>309</v>
      </c>
      <c r="D10" s="17">
        <v>68680</v>
      </c>
      <c r="E10" s="17">
        <v>7426</v>
      </c>
      <c r="F10" s="17">
        <v>11432</v>
      </c>
      <c r="G10" s="17">
        <v>503</v>
      </c>
      <c r="H10" s="17">
        <v>134</v>
      </c>
      <c r="I10" s="17">
        <v>6239</v>
      </c>
      <c r="J10" s="17" t="s">
        <v>251</v>
      </c>
      <c r="K10" s="17" t="s">
        <v>251</v>
      </c>
      <c r="L10" s="17" t="s">
        <v>251</v>
      </c>
      <c r="M10" s="17" t="s">
        <v>251</v>
      </c>
      <c r="N10" s="17" t="s">
        <v>251</v>
      </c>
      <c r="O10" s="19" t="s">
        <v>212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</row>
    <row r="11" spans="2:41" ht="14.25" x14ac:dyDescent="0.2">
      <c r="B11" s="15" t="s">
        <v>213</v>
      </c>
      <c r="C11" s="17">
        <v>6750000</v>
      </c>
      <c r="D11" s="17">
        <v>82500000</v>
      </c>
      <c r="E11" s="17">
        <v>35000000</v>
      </c>
      <c r="F11" s="17">
        <v>9000000</v>
      </c>
      <c r="G11" s="17">
        <v>2941768</v>
      </c>
      <c r="H11" s="17">
        <v>55000000</v>
      </c>
      <c r="I11" s="17">
        <v>83317500</v>
      </c>
      <c r="J11" s="17">
        <v>1020443</v>
      </c>
      <c r="K11" s="17">
        <v>2366815</v>
      </c>
      <c r="L11" s="17">
        <v>14500000</v>
      </c>
      <c r="M11" s="17">
        <v>2500000</v>
      </c>
      <c r="N11" s="17">
        <v>10000000</v>
      </c>
      <c r="O11" s="19" t="s">
        <v>214</v>
      </c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</row>
    <row r="12" spans="2:41" ht="14.25" x14ac:dyDescent="0.2">
      <c r="B12" s="15" t="s">
        <v>215</v>
      </c>
      <c r="C12" s="17">
        <v>20790000</v>
      </c>
      <c r="D12" s="17">
        <v>2945250000</v>
      </c>
      <c r="E12" s="17">
        <v>9100000</v>
      </c>
      <c r="F12" s="17">
        <v>12510000</v>
      </c>
      <c r="G12" s="17">
        <v>2294579.04</v>
      </c>
      <c r="H12" s="17">
        <v>158400000</v>
      </c>
      <c r="I12" s="17">
        <v>2930276475</v>
      </c>
      <c r="J12" s="17" t="s">
        <v>251</v>
      </c>
      <c r="K12" s="17" t="s">
        <v>251</v>
      </c>
      <c r="L12" s="17" t="s">
        <v>251</v>
      </c>
      <c r="M12" s="17" t="s">
        <v>251</v>
      </c>
      <c r="N12" s="17" t="s">
        <v>251</v>
      </c>
      <c r="O12" s="19" t="s">
        <v>216</v>
      </c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</row>
    <row r="13" spans="2:41" ht="14.25" x14ac:dyDescent="0.2">
      <c r="B13" s="15" t="s">
        <v>217</v>
      </c>
      <c r="C13" s="20">
        <v>44926</v>
      </c>
      <c r="D13" s="20">
        <v>44926</v>
      </c>
      <c r="E13" s="20">
        <v>44926</v>
      </c>
      <c r="F13" s="20">
        <v>44926</v>
      </c>
      <c r="G13" s="20">
        <v>44926</v>
      </c>
      <c r="H13" s="20">
        <v>44926</v>
      </c>
      <c r="I13" s="20">
        <v>44926</v>
      </c>
      <c r="J13" s="20">
        <v>44926</v>
      </c>
      <c r="K13" s="20">
        <v>44926</v>
      </c>
      <c r="L13" s="20">
        <v>44926</v>
      </c>
      <c r="M13" s="20">
        <v>44926</v>
      </c>
      <c r="N13" s="20">
        <v>44926</v>
      </c>
      <c r="O13" s="19" t="s">
        <v>218</v>
      </c>
    </row>
    <row r="16" spans="2:41" ht="15" x14ac:dyDescent="0.2">
      <c r="B16" s="21" t="s">
        <v>219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 t="s">
        <v>220</v>
      </c>
    </row>
    <row r="17" spans="2:15" ht="14.25" x14ac:dyDescent="0.2">
      <c r="B17" s="36" t="s">
        <v>221</v>
      </c>
      <c r="C17" s="24">
        <f>+C9*100/C11</f>
        <v>1.023362962962963</v>
      </c>
      <c r="D17" s="24">
        <f t="shared" ref="D17" si="0">+D9*100/D11</f>
        <v>12.037676363636363</v>
      </c>
      <c r="E17" s="24">
        <f>+E9*100/E11</f>
        <v>39.385491428571427</v>
      </c>
      <c r="F17" s="24">
        <f t="shared" ref="F17:G17" si="1">+F9*100/F11</f>
        <v>117.85046666666666</v>
      </c>
      <c r="G17" s="24">
        <f t="shared" si="1"/>
        <v>3.7850027602448595</v>
      </c>
      <c r="H17" s="24">
        <f>+H9*100/H11</f>
        <v>4.8858181818181821E-2</v>
      </c>
      <c r="I17" s="24">
        <f>+I9*100/I11</f>
        <v>0.5107810483991958</v>
      </c>
      <c r="J17" s="24" t="s">
        <v>251</v>
      </c>
      <c r="K17" s="24" t="s">
        <v>251</v>
      </c>
      <c r="L17" s="24" t="s">
        <v>251</v>
      </c>
      <c r="M17" s="24" t="s">
        <v>251</v>
      </c>
      <c r="N17" s="24" t="s">
        <v>251</v>
      </c>
      <c r="O17" s="16" t="s">
        <v>222</v>
      </c>
    </row>
    <row r="18" spans="2:15" ht="14.25" x14ac:dyDescent="0.2">
      <c r="B18" s="15" t="s">
        <v>223</v>
      </c>
      <c r="C18" s="18">
        <f>'Annual Financial Data'!B94/'Financial Ratios'!C11</f>
        <v>6.9875407407407414E-2</v>
      </c>
      <c r="D18" s="18">
        <f>'Annual Financial Data'!C94/'Financial Ratios'!D11</f>
        <v>8.6715878787878786</v>
      </c>
      <c r="E18" s="18">
        <f>'Annual Financial Data'!D94/'Financial Ratios'!E11</f>
        <v>-0.11463634285714286</v>
      </c>
      <c r="F18" s="18">
        <f>'Annual Financial Data'!E94/'Financial Ratios'!F11</f>
        <v>8.8261000000000006E-2</v>
      </c>
      <c r="G18" s="18">
        <f>'Annual Financial Data'!F94/'Financial Ratios'!G11</f>
        <v>-6.9342653805466642E-2</v>
      </c>
      <c r="H18" s="18">
        <f>'Annual Financial Data'!G94/'Financial Ratios'!H11</f>
        <v>0.11381865454545455</v>
      </c>
      <c r="I18" s="18">
        <f>'Annual Financial Data'!H94/'Financial Ratios'!I11</f>
        <v>7.2161070603414652</v>
      </c>
      <c r="J18" s="18">
        <f>'Annual Financial Data'!I94/'Financial Ratios'!J11</f>
        <v>-2.1326031929269934E-2</v>
      </c>
      <c r="K18" s="18">
        <f>'Annual Financial Data'!J94/'Financial Ratios'!K11</f>
        <v>-9.2117465877138691E-2</v>
      </c>
      <c r="L18" s="18">
        <f>'Annual Financial Data'!K94/'Financial Ratios'!L11</f>
        <v>3.9531310344827583E-2</v>
      </c>
      <c r="M18" s="18">
        <f>'Annual Financial Data'!L94/'Financial Ratios'!M11</f>
        <v>-2.02764E-2</v>
      </c>
      <c r="N18" s="18">
        <f>'Annual Financial Data'!M94/'Financial Ratios'!N11</f>
        <v>-0.1468101</v>
      </c>
      <c r="O18" s="19" t="s">
        <v>224</v>
      </c>
    </row>
    <row r="19" spans="2:15" ht="14.25" x14ac:dyDescent="0.2">
      <c r="B19" s="15" t="s">
        <v>225</v>
      </c>
      <c r="C19" s="18">
        <f>+'Annual Financial Data'!B50/'Financial Ratios'!C11</f>
        <v>1.7715865185185184</v>
      </c>
      <c r="D19" s="18">
        <f>+'Annual Financial Data'!C50/'Financial Ratios'!D11</f>
        <v>17.923515151515151</v>
      </c>
      <c r="E19" s="18">
        <f>+'Annual Financial Data'!D50/'Financial Ratios'!E11</f>
        <v>0.50516108571428575</v>
      </c>
      <c r="F19" s="18">
        <f>+'Annual Financial Data'!E50/'Financial Ratios'!F11</f>
        <v>1.2867251111111111</v>
      </c>
      <c r="G19" s="18">
        <f>+'Annual Financial Data'!F50/'Financial Ratios'!G11</f>
        <v>1.3874686922966053</v>
      </c>
      <c r="H19" s="18">
        <f>+'Annual Financial Data'!G50/'Financial Ratios'!H11</f>
        <v>1.3281278727272727</v>
      </c>
      <c r="I19" s="18">
        <f>+'Annual Financial Data'!H50/'Financial Ratios'!I11</f>
        <v>18.907528430401776</v>
      </c>
      <c r="J19" s="18">
        <f>+'Annual Financial Data'!I50/'Financial Ratios'!J11</f>
        <v>0.56660587607539081</v>
      </c>
      <c r="K19" s="18">
        <f>+'Annual Financial Data'!J50/'Financial Ratios'!K11</f>
        <v>-0.45454545454545453</v>
      </c>
      <c r="L19" s="18">
        <f>+'Annual Financial Data'!K50/'Financial Ratios'!L11</f>
        <v>0.80494600000000005</v>
      </c>
      <c r="M19" s="18">
        <f>+'Annual Financial Data'!L50/'Financial Ratios'!M11</f>
        <v>0.43320560000000002</v>
      </c>
      <c r="N19" s="18">
        <f>+'Annual Financial Data'!M50/'Financial Ratios'!N11</f>
        <v>0.25511719999999999</v>
      </c>
      <c r="O19" s="19" t="s">
        <v>226</v>
      </c>
    </row>
    <row r="20" spans="2:15" ht="14.25" x14ac:dyDescent="0.2">
      <c r="B20" s="15" t="s">
        <v>227</v>
      </c>
      <c r="C20" s="18">
        <f>C12/'Annual Financial Data'!B94</f>
        <v>44.078454985487397</v>
      </c>
      <c r="D20" s="18">
        <f>D12/'Annual Financial Data'!C94</f>
        <v>4.1168930649169839</v>
      </c>
      <c r="E20" s="18">
        <f>E12/'Annual Financial Data'!D94</f>
        <v>-2.2680416482232513</v>
      </c>
      <c r="F20" s="18">
        <f>F12/'Annual Financial Data'!E94</f>
        <v>15.748745198898721</v>
      </c>
      <c r="G20" s="18">
        <f>G12/'Annual Financial Data'!F94</f>
        <v>-11.248487867052306</v>
      </c>
      <c r="H20" s="18">
        <f>H12/'Annual Financial Data'!G94</f>
        <v>25.30340928296464</v>
      </c>
      <c r="I20" s="18">
        <f>I12/'Annual Financial Data'!H94</f>
        <v>4.8738190420273177</v>
      </c>
      <c r="J20" s="18" t="s">
        <v>251</v>
      </c>
      <c r="K20" s="18" t="s">
        <v>251</v>
      </c>
      <c r="L20" s="18" t="s">
        <v>251</v>
      </c>
      <c r="M20" s="18" t="s">
        <v>251</v>
      </c>
      <c r="N20" s="18" t="s">
        <v>251</v>
      </c>
      <c r="O20" s="19" t="s">
        <v>228</v>
      </c>
    </row>
    <row r="21" spans="2:15" ht="14.25" x14ac:dyDescent="0.2">
      <c r="B21" s="15" t="s">
        <v>229</v>
      </c>
      <c r="C21" s="18">
        <f>C12/'Annual Financial Data'!B50</f>
        <v>1.7385546614881877</v>
      </c>
      <c r="D21" s="18">
        <f>D12/'Annual Financial Data'!C50</f>
        <v>1.9917967931074125</v>
      </c>
      <c r="E21" s="18">
        <f>E12/'Annual Financial Data'!D50</f>
        <v>0.51468730936066898</v>
      </c>
      <c r="F21" s="18">
        <f>F12/'Annual Financial Data'!E50</f>
        <v>1.0802618119418754</v>
      </c>
      <c r="G21" s="18">
        <f>G12/'Annual Financial Data'!F50</f>
        <v>0.56217484713756405</v>
      </c>
      <c r="H21" s="18">
        <f>H12/'Annual Financial Data'!G50</f>
        <v>2.1684658978551532</v>
      </c>
      <c r="I21" s="18">
        <f>I12/'Annual Financial Data'!H50</f>
        <v>1.8601056256220927</v>
      </c>
      <c r="J21" s="18" t="s">
        <v>251</v>
      </c>
      <c r="K21" s="18" t="s">
        <v>251</v>
      </c>
      <c r="L21" s="18" t="s">
        <v>251</v>
      </c>
      <c r="M21" s="18" t="s">
        <v>251</v>
      </c>
      <c r="N21" s="18" t="s">
        <v>251</v>
      </c>
      <c r="O21" s="19" t="s">
        <v>230</v>
      </c>
    </row>
    <row r="22" spans="2:15" x14ac:dyDescent="0.2">
      <c r="C22" s="25"/>
      <c r="D22" s="25"/>
      <c r="E22" s="26"/>
      <c r="F22" s="26"/>
      <c r="G22" s="26"/>
      <c r="H22" s="26"/>
      <c r="I22" s="26"/>
      <c r="J22" s="25"/>
      <c r="K22" s="25"/>
      <c r="L22" s="25"/>
      <c r="M22" s="26"/>
      <c r="N22" s="25"/>
      <c r="O22" s="37"/>
    </row>
    <row r="23" spans="2:15" ht="14.25" x14ac:dyDescent="0.2">
      <c r="B23" s="15" t="s">
        <v>236</v>
      </c>
      <c r="C23" s="18">
        <f>'Annual Financial Data'!B76*100/'Annual Financial Data'!B74</f>
        <v>11.597115413207742</v>
      </c>
      <c r="D23" s="18">
        <f>'Annual Financial Data'!C76*100/'Annual Financial Data'!C74</f>
        <v>61.287619439844647</v>
      </c>
      <c r="E23" s="18">
        <f>'Annual Financial Data'!D76*100/'Annual Financial Data'!D74</f>
        <v>-5.4743430758342777</v>
      </c>
      <c r="F23" s="18">
        <f>'Annual Financial Data'!E76*100/'Annual Financial Data'!E74</f>
        <v>14.335344998343743</v>
      </c>
      <c r="G23" s="18">
        <f>'Annual Financial Data'!F76*100/'Annual Financial Data'!F74</f>
        <v>1.3103571139883385</v>
      </c>
      <c r="H23" s="18">
        <f>'Annual Financial Data'!G76*100/'Annual Financial Data'!G74</f>
        <v>20.721251575530815</v>
      </c>
      <c r="I23" s="18">
        <f>'Annual Financial Data'!H76*100/'Annual Financial Data'!H74</f>
        <v>72.02395220912922</v>
      </c>
      <c r="J23" s="18">
        <f>'Annual Financial Data'!I76*100/'Annual Financial Data'!I74</f>
        <v>35.021182979313863</v>
      </c>
      <c r="K23" s="18">
        <f>'Annual Financial Data'!J76*100/'Annual Financial Data'!J74</f>
        <v>-1772.5097929490767</v>
      </c>
      <c r="L23" s="18">
        <f>'Annual Financial Data'!K76*100/'Annual Financial Data'!K74</f>
        <v>17.12656381486676</v>
      </c>
      <c r="M23" s="18" t="s">
        <v>251</v>
      </c>
      <c r="N23" s="18">
        <f>'Annual Financial Data'!M76*100/'Annual Financial Data'!M74</f>
        <v>4.7194383071110035</v>
      </c>
      <c r="O23" s="19" t="s">
        <v>234</v>
      </c>
    </row>
    <row r="24" spans="2:15" ht="15" customHeight="1" x14ac:dyDescent="0.2">
      <c r="B24" s="15" t="s">
        <v>237</v>
      </c>
      <c r="C24" s="18">
        <f>+('Annual Financial Data'!B90+'Annual Financial Data'!B83)*100/'Annual Financial Data'!B74</f>
        <v>4.9169272789045495</v>
      </c>
      <c r="D24" s="18">
        <f>+('Annual Financial Data'!C90+'Annual Financial Data'!C83)*100/'Annual Financial Data'!C74</f>
        <v>54.474922280089118</v>
      </c>
      <c r="E24" s="18">
        <f>+('Annual Financial Data'!D90+'Annual Financial Data'!D83)*100/'Annual Financial Data'!D74</f>
        <v>-9.8054179549128229</v>
      </c>
      <c r="F24" s="18">
        <f>+('Annual Financial Data'!E90+'Annual Financial Data'!E83)*100/'Annual Financial Data'!E74</f>
        <v>10.899571557573172</v>
      </c>
      <c r="G24" s="18">
        <f>+('Annual Financial Data'!F90+'Annual Financial Data'!F83)*100/'Annual Financial Data'!F74</f>
        <v>-1.4881816534391958</v>
      </c>
      <c r="H24" s="18">
        <f>+('Annual Financial Data'!G90+'Annual Financial Data'!G83)*100/'Annual Financial Data'!G74</f>
        <v>16.440464420169196</v>
      </c>
      <c r="I24" s="18">
        <f>+('Annual Financial Data'!H90+'Annual Financial Data'!H83)*100/'Annual Financial Data'!H74</f>
        <v>66.750854760162497</v>
      </c>
      <c r="J24" s="18">
        <f>+('Annual Financial Data'!I90+'Annual Financial Data'!I83)*100/'Annual Financial Data'!I74</f>
        <v>-2.7346521313904226</v>
      </c>
      <c r="K24" s="18">
        <f>+('Annual Financial Data'!J90+'Annual Financial Data'!J83)*100/'Annual Financial Data'!J74</f>
        <v>-2500.3637381085618</v>
      </c>
      <c r="L24" s="18">
        <f>+('Annual Financial Data'!K90+'Annual Financial Data'!K83)*100/'Annual Financial Data'!K74</f>
        <v>11.13002337540907</v>
      </c>
      <c r="M24" s="18" t="s">
        <v>251</v>
      </c>
      <c r="N24" s="18">
        <f>+('Annual Financial Data'!M90+'Annual Financial Data'!M83)*100/'Annual Financial Data'!M74</f>
        <v>-55.506805563465321</v>
      </c>
      <c r="O24" s="19" t="s">
        <v>235</v>
      </c>
    </row>
    <row r="25" spans="2:15" ht="14.25" x14ac:dyDescent="0.2">
      <c r="B25" s="15" t="s">
        <v>238</v>
      </c>
      <c r="C25" s="18">
        <f>'Annual Financial Data'!B93*100/'Annual Financial Data'!B74</f>
        <v>3.7301266692522268</v>
      </c>
      <c r="D25" s="18">
        <f>'Annual Financial Data'!C93*100/'Annual Financial Data'!C74</f>
        <v>41.020383065496361</v>
      </c>
      <c r="E25" s="18">
        <f>'Annual Financial Data'!D93*100/'Annual Financial Data'!D74</f>
        <v>-20.729764301198557</v>
      </c>
      <c r="F25" s="18">
        <f>'Annual Financial Data'!E93*100/'Annual Financial Data'!E74</f>
        <v>8.3427173924687654</v>
      </c>
      <c r="G25" s="18">
        <f>'Annual Financial Data'!F93*100/'Annual Financial Data'!F74</f>
        <v>-1.4881816534391958</v>
      </c>
      <c r="H25" s="18">
        <f>'Annual Financial Data'!G93*100/'Annual Financial Data'!G74</f>
        <v>13.136910338273196</v>
      </c>
      <c r="I25" s="18">
        <f>'Annual Financial Data'!H93*100/'Annual Financial Data'!H74</f>
        <v>47.40827887259973</v>
      </c>
      <c r="J25" s="18">
        <f>'Annual Financial Data'!I93*100/'Annual Financial Data'!I74</f>
        <v>-4.8704067176788914</v>
      </c>
      <c r="K25" s="18">
        <f>'Annual Financial Data'!J93*100/'Annual Financial Data'!J74</f>
        <v>-3050.1538891997761</v>
      </c>
      <c r="L25" s="18">
        <f>'Annual Financial Data'!K93*100/'Annual Financial Data'!K74</f>
        <v>11.127461430575035</v>
      </c>
      <c r="M25" s="18" t="s">
        <v>251</v>
      </c>
      <c r="N25" s="18">
        <f>'Annual Financial Data'!M93*100/'Annual Financial Data'!M74</f>
        <v>-170.63025410303825</v>
      </c>
      <c r="O25" s="19" t="s">
        <v>258</v>
      </c>
    </row>
    <row r="26" spans="2:15" ht="14.25" x14ac:dyDescent="0.2">
      <c r="B26" s="15" t="s">
        <v>239</v>
      </c>
      <c r="C26" s="18">
        <f>+'Annual Financial Data'!B93*100/'Annual Financial Data'!B38</f>
        <v>3.3433168997776148</v>
      </c>
      <c r="D26" s="18">
        <f>+'Annual Financial Data'!C93*100/'Annual Financial Data'!C38</f>
        <v>34.613984890695981</v>
      </c>
      <c r="E26" s="18">
        <f>+'Annual Financial Data'!D93*100/'Annual Financial Data'!D38</f>
        <v>-7.1241017129178088</v>
      </c>
      <c r="F26" s="18">
        <f>+'Annual Financial Data'!E93*100/'Annual Financial Data'!E38</f>
        <v>5.2841729126442996</v>
      </c>
      <c r="G26" s="18">
        <f>+'Annual Financial Data'!F93*100/'Annual Financial Data'!F38</f>
        <v>-2.4434736351243078</v>
      </c>
      <c r="H26" s="18">
        <f>+'Annual Financial Data'!G93*100/'Annual Financial Data'!G38</f>
        <v>5.7204430367867367</v>
      </c>
      <c r="I26" s="18">
        <f>+'Annual Financial Data'!H93*100/'Annual Financial Data'!H38</f>
        <v>29.678619998568465</v>
      </c>
      <c r="J26" s="18">
        <f>+'Annual Financial Data'!I93*100/'Annual Financial Data'!I38</f>
        <v>-2.0205246382005613</v>
      </c>
      <c r="K26" s="18">
        <f>+'Annual Financial Data'!J93*100/'Annual Financial Data'!J38</f>
        <v>-18.720505704806325</v>
      </c>
      <c r="L26" s="18">
        <f>+'Annual Financial Data'!K93*100/'Annual Financial Data'!K38</f>
        <v>2.3646204042348029</v>
      </c>
      <c r="M26" s="18">
        <f>+'Annual Financial Data'!L93*100/'Annual Financial Data'!L38</f>
        <v>-4.5266288041148739</v>
      </c>
      <c r="N26" s="18">
        <f>+'Annual Financial Data'!M93*100/'Annual Financial Data'!M38</f>
        <v>-3.2418272048318451</v>
      </c>
      <c r="O26" s="19" t="s">
        <v>231</v>
      </c>
    </row>
    <row r="27" spans="2:15" ht="14.25" x14ac:dyDescent="0.2">
      <c r="B27" s="15" t="s">
        <v>240</v>
      </c>
      <c r="C27" s="18">
        <f>'Annual Financial Data'!B94*100/'Annual Financial Data'!B50</f>
        <v>3.9442277685563112</v>
      </c>
      <c r="D27" s="18">
        <f>'Annual Financial Data'!C94*100/'Annual Financial Data'!C50</f>
        <v>48.381067025542876</v>
      </c>
      <c r="E27" s="18">
        <f>'Annual Financial Data'!D94*100/'Annual Financial Data'!D50</f>
        <v>-22.693027253880771</v>
      </c>
      <c r="F27" s="18">
        <f>'Annual Financial Data'!E94*100/'Annual Financial Data'!E50</f>
        <v>6.8593516391224369</v>
      </c>
      <c r="G27" s="18">
        <f>'Annual Financial Data'!F94*100/'Annual Financial Data'!F50</f>
        <v>-4.9977815132309278</v>
      </c>
      <c r="H27" s="18">
        <f>'Annual Financial Data'!G94*100/'Annual Financial Data'!G50</f>
        <v>8.5698566292213396</v>
      </c>
      <c r="I27" s="18">
        <f>'Annual Financial Data'!H94*100/'Annual Financial Data'!H50</f>
        <v>38.165258282719535</v>
      </c>
      <c r="J27" s="18">
        <f>'Annual Financial Data'!I94*100/'Annual Financial Data'!I50</f>
        <v>-3.7638211726615345</v>
      </c>
      <c r="K27" s="18" t="s">
        <v>251</v>
      </c>
      <c r="L27" s="18">
        <f>'Annual Financial Data'!K94*100/'Annual Financial Data'!K50</f>
        <v>4.9110512189423376</v>
      </c>
      <c r="M27" s="18">
        <f>'Annual Financial Data'!L94*100/'Annual Financial Data'!L50</f>
        <v>-4.6805489125717674</v>
      </c>
      <c r="N27" s="18">
        <f>'Annual Financial Data'!M94*100/'Annual Financial Data'!M50</f>
        <v>-57.546139578201704</v>
      </c>
      <c r="O27" s="19" t="s">
        <v>232</v>
      </c>
    </row>
    <row r="28" spans="2:15" x14ac:dyDescent="0.2">
      <c r="E28" s="26"/>
      <c r="F28" s="26"/>
      <c r="G28" s="26"/>
      <c r="H28" s="26"/>
      <c r="I28" s="26"/>
      <c r="M28" s="26"/>
    </row>
    <row r="29" spans="2:15" ht="14.25" x14ac:dyDescent="0.2">
      <c r="B29" s="15" t="s">
        <v>243</v>
      </c>
      <c r="C29" s="18">
        <f>+'Annual Financial Data'!B70*100/'Annual Financial Data'!B38</f>
        <v>15.235196952092988</v>
      </c>
      <c r="D29" s="18">
        <f>+'Annual Financial Data'!C70*100/'Annual Financial Data'!C38</f>
        <v>28.349444647163192</v>
      </c>
      <c r="E29" s="18">
        <f>+'Annual Financial Data'!D70*100/'Annual Financial Data'!D38</f>
        <v>68.606648935745213</v>
      </c>
      <c r="F29" s="18">
        <f>+'Annual Financial Data'!E70*100/'Annual Financial Data'!E38</f>
        <v>22.963959414095012</v>
      </c>
      <c r="G29" s="18">
        <f>+'Annual Financial Data'!F70*100/'Annual Financial Data'!F38</f>
        <v>51.108834416719638</v>
      </c>
      <c r="H29" s="18">
        <f>+'Annual Financial Data'!G70*100/'Annual Financial Data'!G38</f>
        <v>33.249256267820456</v>
      </c>
      <c r="I29" s="18">
        <f>+'Annual Financial Data'!H70*100/'Annual Financial Data'!H38</f>
        <v>22.236554044214742</v>
      </c>
      <c r="J29" s="18">
        <f>+'Annual Financial Data'!I70*100/'Annual Financial Data'!I38</f>
        <v>46.317198785196929</v>
      </c>
      <c r="K29" s="18">
        <f>+'Annual Financial Data'!J70*100/'Annual Financial Data'!J38</f>
        <v>192.37467285803584</v>
      </c>
      <c r="L29" s="18">
        <f>+'Annual Financial Data'!K70*100/'Annual Financial Data'!K38</f>
        <v>52.209470268139412</v>
      </c>
      <c r="M29" s="18">
        <f>+'Annual Financial Data'!L70*100/'Annual Financial Data'!L38</f>
        <v>3.2885055007858264</v>
      </c>
      <c r="N29" s="18">
        <f>+'Annual Financial Data'!M70*100/'Annual Financial Data'!M38</f>
        <v>94.366560070591007</v>
      </c>
      <c r="O29" s="19" t="s">
        <v>241</v>
      </c>
    </row>
    <row r="30" spans="2:15" ht="14.25" x14ac:dyDescent="0.2">
      <c r="B30" s="15" t="s">
        <v>233</v>
      </c>
      <c r="C30" s="18">
        <f>+'Annual Financial Data'!B52*100/'Annual Financial Data'!B38</f>
        <v>84.764803047907009</v>
      </c>
      <c r="D30" s="18">
        <f>+'Annual Financial Data'!C52*100/'Annual Financial Data'!C38</f>
        <v>71.650555352836804</v>
      </c>
      <c r="E30" s="18">
        <f>+'Annual Financial Data'!D52*100/'Annual Financial Data'!D38</f>
        <v>31.393351064254791</v>
      </c>
      <c r="F30" s="18">
        <f>+'Annual Financial Data'!E52*100/'Annual Financial Data'!E38</f>
        <v>77.036040585904985</v>
      </c>
      <c r="G30" s="18">
        <f>+'Annual Financial Data'!F52*100/'Annual Financial Data'!F38</f>
        <v>48.891165583280362</v>
      </c>
      <c r="H30" s="18">
        <f>+'Annual Financial Data'!G52*100/'Annual Financial Data'!G38</f>
        <v>66.750743732179544</v>
      </c>
      <c r="I30" s="18">
        <f>+'Annual Financial Data'!H52*100/'Annual Financial Data'!H38</f>
        <v>77.763445955785258</v>
      </c>
      <c r="J30" s="18">
        <f>+'Annual Financial Data'!I52*100/'Annual Financial Data'!I38</f>
        <v>53.682801214803071</v>
      </c>
      <c r="K30" s="18">
        <f>+'Annual Financial Data'!J52*100/'Annual Financial Data'!J38</f>
        <v>-92.374672858035836</v>
      </c>
      <c r="L30" s="18">
        <f>+'Annual Financial Data'!K52*100/'Annual Financial Data'!K38</f>
        <v>47.790529731860588</v>
      </c>
      <c r="M30" s="18">
        <f>+'Annual Financial Data'!L52*100/'Annual Financial Data'!L38</f>
        <v>96.711494499214169</v>
      </c>
      <c r="N30" s="18">
        <f>+'Annual Financial Data'!M52*100/'Annual Financial Data'!M38</f>
        <v>5.6334399294089899</v>
      </c>
      <c r="O30" s="19" t="s">
        <v>242</v>
      </c>
    </row>
    <row r="31" spans="2:15" ht="14.25" x14ac:dyDescent="0.2">
      <c r="B31" s="15" t="s">
        <v>244</v>
      </c>
      <c r="C31" s="18">
        <f>+('Annual Financial Data'!B90+'Annual Financial Data'!B83)/'Annual Financial Data'!B83</f>
        <v>22.168835799607773</v>
      </c>
      <c r="D31" s="18">
        <f>+('Annual Financial Data'!C90+'Annual Financial Data'!C83)/'Annual Financial Data'!C83</f>
        <v>112.86631903294619</v>
      </c>
      <c r="E31" s="18">
        <f>+('Annual Financial Data'!D90+'Annual Financial Data'!D83)/'Annual Financial Data'!D83</f>
        <v>-0.8975747970721063</v>
      </c>
      <c r="F31" s="18">
        <f>+('Annual Financial Data'!E90+'Annual Financial Data'!E83)/'Annual Financial Data'!E83</f>
        <v>18.168431925211394</v>
      </c>
      <c r="G31" s="18" t="s">
        <v>251</v>
      </c>
      <c r="H31" s="18" t="s">
        <v>251</v>
      </c>
      <c r="I31" s="18">
        <f>+('Annual Financial Data'!H90+'Annual Financial Data'!H83)/'Annual Financial Data'!H83</f>
        <v>149.2733204020455</v>
      </c>
      <c r="J31" s="18">
        <f>+('Annual Financial Data'!I90+'Annual Financial Data'!I83)/'Annual Financial Data'!I83</f>
        <v>-1.2804149638478466</v>
      </c>
      <c r="K31" s="18">
        <f>+('Annual Financial Data'!J90+'Annual Financial Data'!J83)/'Annual Financial Data'!J83</f>
        <v>-4.5478510903585336</v>
      </c>
      <c r="L31" s="18" t="s">
        <v>251</v>
      </c>
      <c r="M31" s="18" t="s">
        <v>251</v>
      </c>
      <c r="N31" s="18">
        <f>+('Annual Financial Data'!M90+'Annual Financial Data'!M83)/'Annual Financial Data'!M83</f>
        <v>-0.48215030271947795</v>
      </c>
      <c r="O31" s="19" t="s">
        <v>257</v>
      </c>
    </row>
    <row r="32" spans="2:15" x14ac:dyDescent="0.2">
      <c r="E32" s="26"/>
      <c r="F32" s="26"/>
      <c r="G32" s="26"/>
      <c r="H32" s="26"/>
      <c r="I32" s="26"/>
      <c r="M32" s="26"/>
    </row>
    <row r="33" spans="2:15" ht="14.25" x14ac:dyDescent="0.2">
      <c r="B33" s="15" t="s">
        <v>245</v>
      </c>
      <c r="C33" s="18">
        <f>+'Annual Financial Data'!B74/'Annual Financial Data'!B38</f>
        <v>0.89630117050364</v>
      </c>
      <c r="D33" s="18">
        <f>+'Annual Financial Data'!C74/'Annual Financial Data'!C38</f>
        <v>0.8438240285427997</v>
      </c>
      <c r="E33" s="18">
        <f>+'Annual Financial Data'!D74/'Annual Financial Data'!D38</f>
        <v>0.3436653504307286</v>
      </c>
      <c r="F33" s="18">
        <f>+'Annual Financial Data'!E74/'Annual Financial Data'!E38</f>
        <v>0.63338750002660882</v>
      </c>
      <c r="G33" s="18">
        <f>+'Annual Financial Data'!F74/'Annual Financial Data'!F38</f>
        <v>1.6419189347465928</v>
      </c>
      <c r="H33" s="18">
        <f>+'Annual Financial Data'!G74/'Annual Financial Data'!G38</f>
        <v>0.43544812969612384</v>
      </c>
      <c r="I33" s="18">
        <f>+'Annual Financial Data'!H74/'Annual Financial Data'!H38</f>
        <v>0.62602188276701243</v>
      </c>
      <c r="J33" s="18">
        <f>+'Annual Financial Data'!I74/'Annual Financial Data'!I38</f>
        <v>0.41485747604329243</v>
      </c>
      <c r="K33" s="18">
        <f>+'Annual Financial Data'!J74/'Annual Financial Data'!J38</f>
        <v>6.1375610493271697E-3</v>
      </c>
      <c r="L33" s="18">
        <f>+'Annual Financial Data'!K74/'Annual Financial Data'!K38</f>
        <v>0.21250313191268516</v>
      </c>
      <c r="M33" s="18">
        <f>+'Annual Financial Data'!L74/'Annual Financial Data'!L38</f>
        <v>0</v>
      </c>
      <c r="N33" s="18">
        <f>+'Annual Financial Data'!M74/'Annual Financial Data'!M38</f>
        <v>1.8999134836159875E-2</v>
      </c>
      <c r="O33" s="19" t="s">
        <v>256</v>
      </c>
    </row>
    <row r="34" spans="2:15" ht="14.25" x14ac:dyDescent="0.2">
      <c r="B34" s="15" t="s">
        <v>246</v>
      </c>
      <c r="C34" s="18">
        <f>+'Annual Financial Data'!B74/('Annual Financial Data'!B14+'Annual Financial Data'!B15)</f>
        <v>2.5615265701540024</v>
      </c>
      <c r="D34" s="18">
        <f>+'Annual Financial Data'!C74/('Annual Financial Data'!C14+'Annual Financial Data'!C15)</f>
        <v>7.2252207945711602</v>
      </c>
      <c r="E34" s="18">
        <f>+'Annual Financial Data'!D74/('Annual Financial Data'!D14+'Annual Financial Data'!D15)</f>
        <v>0.47429155564608139</v>
      </c>
      <c r="F34" s="18">
        <f>+'Annual Financial Data'!E74/('Annual Financial Data'!E14+'Annual Financial Data'!E15)</f>
        <v>2.0349595827778306</v>
      </c>
      <c r="G34" s="18">
        <f>+'Annual Financial Data'!F74/('Annual Financial Data'!F14+'Annual Financial Data'!F15)</f>
        <v>2.7765430233222346</v>
      </c>
      <c r="H34" s="18">
        <f>+'Annual Financial Data'!G74/('Annual Financial Data'!G14+'Annual Financial Data'!G15)</f>
        <v>1.5745848136585325</v>
      </c>
      <c r="I34" s="18">
        <f>+'Annual Financial Data'!H74/('Annual Financial Data'!H14+'Annual Financial Data'!H15)</f>
        <v>2.0014677312189586</v>
      </c>
      <c r="J34" s="18">
        <f>+'Annual Financial Data'!I74/('Annual Financial Data'!I14+'Annual Financial Data'!I15)</f>
        <v>1.3376592661780906</v>
      </c>
      <c r="K34" s="18">
        <f>+'Annual Financial Data'!J74/('Annual Financial Data'!J14+'Annual Financial Data'!J15)</f>
        <v>6.447114807889869E-3</v>
      </c>
      <c r="L34" s="18">
        <f>+'Annual Financial Data'!K74/('Annual Financial Data'!K14+'Annual Financial Data'!K15)</f>
        <v>3.5411820098020712</v>
      </c>
      <c r="M34" s="18">
        <f>+'Annual Financial Data'!L74/('Annual Financial Data'!L14+'Annual Financial Data'!L15)</f>
        <v>0</v>
      </c>
      <c r="N34" s="18">
        <f>+'Annual Financial Data'!M74/('Annual Financial Data'!M14+'Annual Financial Data'!M15)</f>
        <v>2.1790000475105629E-2</v>
      </c>
      <c r="O34" s="19" t="s">
        <v>259</v>
      </c>
    </row>
    <row r="35" spans="2:15" ht="14.25" x14ac:dyDescent="0.2">
      <c r="B35" s="15" t="s">
        <v>247</v>
      </c>
      <c r="C35" s="18">
        <f>+'Annual Financial Data'!B74/'Financial Ratios'!C38</f>
        <v>1.9894894231046087</v>
      </c>
      <c r="D35" s="18">
        <f>+'Annual Financial Data'!C74/'Financial Ratios'!D38</f>
        <v>2.1037403116866238</v>
      </c>
      <c r="E35" s="18">
        <f>+'Annual Financial Data'!D74/'Financial Ratios'!E38</f>
        <v>-2.2149692956100178</v>
      </c>
      <c r="F35" s="18">
        <f>+'Annual Financial Data'!E74/'Financial Ratios'!F38</f>
        <v>1.1679984337491724</v>
      </c>
      <c r="G35" s="18">
        <f>+'Annual Financial Data'!F74/'Financial Ratios'!G38</f>
        <v>-15.62106918597363</v>
      </c>
      <c r="H35" s="18">
        <f>+'Annual Financial Data'!G74/'Financial Ratios'!H38</f>
        <v>0.6797774312871524</v>
      </c>
      <c r="I35" s="18">
        <f>+'Annual Financial Data'!H74/'Financial Ratios'!I38</f>
        <v>2.0682382680311493</v>
      </c>
      <c r="J35" s="18">
        <f>+'Annual Financial Data'!I74/'Financial Ratios'!J38</f>
        <v>1.3730130196570087</v>
      </c>
      <c r="K35" s="18">
        <f>+'Annual Financial Data'!J74/'Financial Ratios'!K38</f>
        <v>-3.6879122330545902E-3</v>
      </c>
      <c r="L35" s="18">
        <f>+'Annual Financial Data'!K74/'Financial Ratios'!L38</f>
        <v>3.0874978709399907</v>
      </c>
      <c r="M35" s="18">
        <f>+'Annual Financial Data'!L74/'Financial Ratios'!M38</f>
        <v>0</v>
      </c>
      <c r="N35" s="18">
        <f>+'Annual Financial Data'!M74/'Financial Ratios'!N38</f>
        <v>-3.3571362268078254E-2</v>
      </c>
      <c r="O35" s="19" t="s">
        <v>255</v>
      </c>
    </row>
    <row r="36" spans="2:15" ht="14.25" x14ac:dyDescent="0.2">
      <c r="C36" s="18"/>
      <c r="E36" s="26"/>
      <c r="F36" s="26"/>
      <c r="G36" s="26"/>
      <c r="H36" s="26"/>
      <c r="I36" s="26"/>
      <c r="M36" s="26"/>
    </row>
    <row r="37" spans="2:15" ht="14.25" x14ac:dyDescent="0.2">
      <c r="B37" s="15" t="s">
        <v>248</v>
      </c>
      <c r="C37" s="18">
        <f>+'Annual Financial Data'!B37/'Annual Financial Data'!B69</f>
        <v>3.9570880488045455</v>
      </c>
      <c r="D37" s="18">
        <f>+'Annual Financial Data'!C37/'Annual Financial Data'!C69</f>
        <v>3.121395531684604</v>
      </c>
      <c r="E37" s="18">
        <f>+'Annual Financial Data'!D37/'Annual Financial Data'!D69</f>
        <v>0.63733458782592955</v>
      </c>
      <c r="F37" s="18">
        <f>+'Annual Financial Data'!E37/'Annual Financial Data'!E69</f>
        <v>4.9725269263119118</v>
      </c>
      <c r="G37" s="18">
        <f>+'Annual Financial Data'!F37/'Annual Financial Data'!F69</f>
        <v>0.77969926284399316</v>
      </c>
      <c r="H37" s="18">
        <f>+'Annual Financial Data'!G37/'Annual Financial Data'!G69</f>
        <v>10.306503229078366</v>
      </c>
      <c r="I37" s="18">
        <f>+'Annual Financial Data'!H37/'Annual Financial Data'!H69</f>
        <v>2.6231823825116938</v>
      </c>
      <c r="J37" s="18">
        <f>+'Annual Financial Data'!I37/'Annual Financial Data'!I69</f>
        <v>1.7829711574550808</v>
      </c>
      <c r="K37" s="18">
        <f>+'Annual Financial Data'!J37/'Annual Financial Data'!J69</f>
        <v>2.8041619883829794E-2</v>
      </c>
      <c r="L37" s="18">
        <f>+'Annual Financial Data'!K37/'Annual Financial Data'!K69</f>
        <v>1.5734197134267125</v>
      </c>
      <c r="M37" s="18">
        <f>+'Annual Financial Data'!L37/'Annual Financial Data'!L69</f>
        <v>30.394938358768261</v>
      </c>
      <c r="N37" s="18">
        <f>+'Annual Financial Data'!M37/'Annual Financial Data'!M69</f>
        <v>0.18244703274093155</v>
      </c>
      <c r="O37" s="19" t="s">
        <v>253</v>
      </c>
    </row>
    <row r="38" spans="2:15" ht="14.25" x14ac:dyDescent="0.2">
      <c r="B38" s="15" t="s">
        <v>249</v>
      </c>
      <c r="C38" s="28">
        <f>+'Annual Financial Data'!B37-'Annual Financial Data'!B69</f>
        <v>6355693</v>
      </c>
      <c r="D38" s="28">
        <f>+'Annual Financial Data'!C37-'Annual Financial Data'!C69</f>
        <v>831027000</v>
      </c>
      <c r="E38" s="28">
        <f>+'Annual Financial Data'!D37-'Annual Financial Data'!D69</f>
        <v>-8738327</v>
      </c>
      <c r="F38" s="28">
        <f>+'Annual Financial Data'!E37-'Annual Financial Data'!E69</f>
        <v>8151951</v>
      </c>
      <c r="G38" s="28">
        <f>+'Annual Financial Data'!F37-'Annual Financial Data'!F69</f>
        <v>-877490</v>
      </c>
      <c r="H38" s="28">
        <f>+'Annual Financial Data'!G37-'Annual Financial Data'!G69</f>
        <v>70099700</v>
      </c>
      <c r="I38" s="28">
        <f>+'Annual Financial Data'!H37-'Annual Financial Data'!H69</f>
        <v>613175000</v>
      </c>
      <c r="J38" s="28">
        <f>+'Annual Financial Data'!I37-'Annual Financial Data'!I69</f>
        <v>325431</v>
      </c>
      <c r="K38" s="28">
        <f>+'Annual Financial Data'!J37-'Annual Financial Data'!J69</f>
        <v>-1938224</v>
      </c>
      <c r="L38" s="28">
        <f>+'Annual Financial Data'!K37-'Annual Financial Data'!K69</f>
        <v>1731985</v>
      </c>
      <c r="M38" s="28">
        <f>+'Annual Financial Data'!L37-'Annual Financial Data'!L69</f>
        <v>1082498</v>
      </c>
      <c r="N38" s="28">
        <f>+'Annual Financial Data'!M37-'Annual Financial Data'!M69</f>
        <v>-25628957</v>
      </c>
      <c r="O38" s="19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Hiba Saqallah</cp:lastModifiedBy>
  <dcterms:created xsi:type="dcterms:W3CDTF">2023-08-15T12:44:15Z</dcterms:created>
  <dcterms:modified xsi:type="dcterms:W3CDTF">2023-09-21T12:39:18Z</dcterms:modified>
</cp:coreProperties>
</file>